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/>
  <mc:AlternateContent xmlns:mc="http://schemas.openxmlformats.org/markup-compatibility/2006">
    <mc:Choice Requires="x15">
      <x15ac:absPath xmlns:x15ac="http://schemas.microsoft.com/office/spreadsheetml/2010/11/ac" url="/Users/katarianajombik/Desktop/HAHASIAH/OVS/OVS_MARTIN_horolezecký klub/"/>
    </mc:Choice>
  </mc:AlternateContent>
  <xr:revisionPtr revIDLastSave="0" documentId="8_{68722033-65F1-0148-A556-71718A3BBCE7}" xr6:coauthVersionLast="47" xr6:coauthVersionMax="47" xr10:uidLastSave="{00000000-0000-0000-0000-000000000000}"/>
  <bookViews>
    <workbookView xWindow="0" yWindow="500" windowWidth="28800" windowHeight="16180" xr2:uid="{00000000-000D-0000-FFFF-FFFF00000000}"/>
  </bookViews>
  <sheets>
    <sheet name="Rekapitulácia stavby" sheetId="1" r:id="rId1"/>
    <sheet name="SO 01-1 - Lezecké centrum..." sheetId="2" r:id="rId2"/>
    <sheet name="SO 01-2 - Zdravotechnika" sheetId="3" r:id="rId3"/>
    <sheet name="SO 01-3 - Vykurovanie" sheetId="4" r:id="rId4"/>
    <sheet name="SO 01-4 - Elektroinštalác..." sheetId="5" r:id="rId5"/>
    <sheet name="SO 01-5 - Lokálny zdroj e..." sheetId="6" r:id="rId6"/>
    <sheet name="SO 01-6 - Vzduchotechnika" sheetId="7" r:id="rId7"/>
    <sheet name="SO 01a - Lezecké centrum ..." sheetId="8" r:id="rId8"/>
    <sheet name="SO 02 - Vodovodná prípojka" sheetId="9" r:id="rId9"/>
    <sheet name="SO 03 - Kanalizačná prípojka" sheetId="10" r:id="rId10"/>
    <sheet name="SO 04 - Elektrická prípojka" sheetId="11" r:id="rId11"/>
    <sheet name="SO05 - Dažďová kanalizácia" sheetId="12" r:id="rId12"/>
  </sheets>
  <definedNames>
    <definedName name="_xlnm._FilterDatabase" localSheetId="1" hidden="1">'SO 01-1 - Lezecké centrum...'!$C$149:$K$388</definedName>
    <definedName name="_xlnm._FilterDatabase" localSheetId="2" hidden="1">'SO 01-2 - Zdravotechnika'!$C$124:$K$201</definedName>
    <definedName name="_xlnm._FilterDatabase" localSheetId="3" hidden="1">'SO 01-3 - Vykurovanie'!$C$128:$K$201</definedName>
    <definedName name="_xlnm._FilterDatabase" localSheetId="4" hidden="1">'SO 01-4 - Elektroinštalác...'!$C$125:$K$297</definedName>
    <definedName name="_xlnm._FilterDatabase" localSheetId="5" hidden="1">'SO 01-5 - Lokálny zdroj e...'!$C$123:$K$182</definedName>
    <definedName name="_xlnm._FilterDatabase" localSheetId="6" hidden="1">'SO 01-6 - Vzduchotechnika'!$C$121:$K$160</definedName>
    <definedName name="_xlnm._FilterDatabase" localSheetId="7" hidden="1">'SO 01a - Lezecké centrum ...'!$C$135:$K$227</definedName>
    <definedName name="_xlnm._FilterDatabase" localSheetId="8" hidden="1">'SO 02 - Vodovodná prípojka'!$C$120:$K$160</definedName>
    <definedName name="_xlnm._FilterDatabase" localSheetId="9" hidden="1">'SO 03 - Kanalizačná prípojka'!$C$123:$K$163</definedName>
    <definedName name="_xlnm._FilterDatabase" localSheetId="10" hidden="1">'SO 04 - Elektrická prípojka'!$C$121:$K$160</definedName>
    <definedName name="_xlnm._FilterDatabase" localSheetId="11" hidden="1">'SO05 - Dažďová kanalizácia'!$C$119:$K$147</definedName>
    <definedName name="_xlnm.Print_Titles" localSheetId="0">'Rekapitulácia stavby'!$92:$92</definedName>
    <definedName name="_xlnm.Print_Titles" localSheetId="1">'SO 01-1 - Lezecké centrum...'!$149:$149</definedName>
    <definedName name="_xlnm.Print_Titles" localSheetId="2">'SO 01-2 - Zdravotechnika'!$124:$124</definedName>
    <definedName name="_xlnm.Print_Titles" localSheetId="3">'SO 01-3 - Vykurovanie'!$128:$128</definedName>
    <definedName name="_xlnm.Print_Titles" localSheetId="4">'SO 01-4 - Elektroinštalác...'!$125:$125</definedName>
    <definedName name="_xlnm.Print_Titles" localSheetId="5">'SO 01-5 - Lokálny zdroj e...'!$123:$123</definedName>
    <definedName name="_xlnm.Print_Titles" localSheetId="6">'SO 01-6 - Vzduchotechnika'!$121:$121</definedName>
    <definedName name="_xlnm.Print_Titles" localSheetId="7">'SO 01a - Lezecké centrum ...'!$135:$135</definedName>
    <definedName name="_xlnm.Print_Titles" localSheetId="8">'SO 02 - Vodovodná prípojka'!$120:$120</definedName>
    <definedName name="_xlnm.Print_Titles" localSheetId="9">'SO 03 - Kanalizačná prípojka'!$123:$123</definedName>
    <definedName name="_xlnm.Print_Titles" localSheetId="10">'SO 04 - Elektrická prípojka'!$121:$121</definedName>
    <definedName name="_xlnm.Print_Titles" localSheetId="11">'SO05 - Dažďová kanalizácia'!$119:$119</definedName>
    <definedName name="_xlnm.Print_Area" localSheetId="0">'Rekapitulácia stavby'!$D$4:$AO$76,'Rekapitulácia stavby'!$C$82:$AQ$108</definedName>
    <definedName name="_xlnm.Print_Area" localSheetId="1">'SO 01-1 - Lezecké centrum...'!$C$4:$J$76,'SO 01-1 - Lezecké centrum...'!$C$82:$J$129,'SO 01-1 - Lezecké centrum...'!$C$135:$J$388</definedName>
    <definedName name="_xlnm.Print_Area" localSheetId="2">'SO 01-2 - Zdravotechnika'!$C$4:$J$76,'SO 01-2 - Zdravotechnika'!$C$82:$J$104,'SO 01-2 - Zdravotechnika'!$C$110:$J$201</definedName>
    <definedName name="_xlnm.Print_Area" localSheetId="3">'SO 01-3 - Vykurovanie'!$C$4:$J$76,'SO 01-3 - Vykurovanie'!$C$82:$J$108,'SO 01-3 - Vykurovanie'!$C$114:$J$201</definedName>
    <definedName name="_xlnm.Print_Area" localSheetId="4">'SO 01-4 - Elektroinštalác...'!$C$4:$J$76,'SO 01-4 - Elektroinštalác...'!$C$82:$J$105,'SO 01-4 - Elektroinštalác...'!$C$111:$J$297</definedName>
    <definedName name="_xlnm.Print_Area" localSheetId="5">'SO 01-5 - Lokálny zdroj e...'!$C$4:$J$76,'SO 01-5 - Lokálny zdroj e...'!$C$82:$J$103,'SO 01-5 - Lokálny zdroj e...'!$C$109:$J$182</definedName>
    <definedName name="_xlnm.Print_Area" localSheetId="6">'SO 01-6 - Vzduchotechnika'!$C$4:$J$76,'SO 01-6 - Vzduchotechnika'!$C$82:$J$101,'SO 01-6 - Vzduchotechnika'!$C$107:$J$160</definedName>
    <definedName name="_xlnm.Print_Area" localSheetId="7">'SO 01a - Lezecké centrum ...'!$C$4:$J$76,'SO 01a - Lezecké centrum ...'!$C$82:$J$115,'SO 01a - Lezecké centrum ...'!$C$121:$J$227</definedName>
    <definedName name="_xlnm.Print_Area" localSheetId="8">'SO 02 - Vodovodná prípojka'!$C$4:$J$76,'SO 02 - Vodovodná prípojka'!$C$82:$J$102,'SO 02 - Vodovodná prípojka'!$C$108:$J$160</definedName>
    <definedName name="_xlnm.Print_Area" localSheetId="9">'SO 03 - Kanalizačná prípojka'!$C$4:$J$76,'SO 03 - Kanalizačná prípojka'!$C$82:$J$105,'SO 03 - Kanalizačná prípojka'!$C$111:$J$163</definedName>
    <definedName name="_xlnm.Print_Area" localSheetId="10">'SO 04 - Elektrická prípojka'!$C$4:$J$76,'SO 04 - Elektrická prípojka'!$C$82:$J$103,'SO 04 - Elektrická prípojka'!$C$109:$J$160</definedName>
    <definedName name="_xlnm.Print_Area" localSheetId="11">'SO05 - Dažďová kanalizácia'!$C$4:$J$76,'SO05 - Dažďová kanalizácia'!$C$82:$J$101,'SO05 - Dažďová kanalizácia'!$C$107:$J$147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12" l="1"/>
  <c r="J36" i="12"/>
  <c r="AY107" i="1" s="1"/>
  <c r="J35" i="12"/>
  <c r="AX107" i="1" s="1"/>
  <c r="BI147" i="12"/>
  <c r="BH147" i="12"/>
  <c r="BG147" i="12"/>
  <c r="BE147" i="12"/>
  <c r="T147" i="12"/>
  <c r="R147" i="12"/>
  <c r="P147" i="12"/>
  <c r="BI146" i="12"/>
  <c r="BH146" i="12"/>
  <c r="BG146" i="12"/>
  <c r="BE146" i="12"/>
  <c r="T146" i="12"/>
  <c r="R146" i="12"/>
  <c r="P146" i="12"/>
  <c r="BI145" i="12"/>
  <c r="BH145" i="12"/>
  <c r="BG145" i="12"/>
  <c r="BE145" i="12"/>
  <c r="T145" i="12"/>
  <c r="R145" i="12"/>
  <c r="P145" i="12"/>
  <c r="BI144" i="12"/>
  <c r="BH144" i="12"/>
  <c r="BG144" i="12"/>
  <c r="BE144" i="12"/>
  <c r="T144" i="12"/>
  <c r="R144" i="12"/>
  <c r="P144" i="12"/>
  <c r="BI143" i="12"/>
  <c r="BH143" i="12"/>
  <c r="BG143" i="12"/>
  <c r="BE143" i="12"/>
  <c r="T143" i="12"/>
  <c r="R143" i="12"/>
  <c r="P143" i="12"/>
  <c r="BI142" i="12"/>
  <c r="BH142" i="12"/>
  <c r="BG142" i="12"/>
  <c r="BE142" i="12"/>
  <c r="T142" i="12"/>
  <c r="R142" i="12"/>
  <c r="P142" i="12"/>
  <c r="BI141" i="12"/>
  <c r="BH141" i="12"/>
  <c r="BG141" i="12"/>
  <c r="BE141" i="12"/>
  <c r="T141" i="12"/>
  <c r="R141" i="12"/>
  <c r="P141" i="12"/>
  <c r="BI140" i="12"/>
  <c r="BH140" i="12"/>
  <c r="BG140" i="12"/>
  <c r="BE140" i="12"/>
  <c r="T140" i="12"/>
  <c r="R140" i="12"/>
  <c r="P140" i="12"/>
  <c r="BI139" i="12"/>
  <c r="BH139" i="12"/>
  <c r="BG139" i="12"/>
  <c r="BE139" i="12"/>
  <c r="T139" i="12"/>
  <c r="R139" i="12"/>
  <c r="P139" i="12"/>
  <c r="BI138" i="12"/>
  <c r="BH138" i="12"/>
  <c r="BG138" i="12"/>
  <c r="BE138" i="12"/>
  <c r="T138" i="12"/>
  <c r="R138" i="12"/>
  <c r="P138" i="12"/>
  <c r="BI136" i="12"/>
  <c r="BH136" i="12"/>
  <c r="BG136" i="12"/>
  <c r="BE136" i="12"/>
  <c r="T136" i="12"/>
  <c r="T135" i="12" s="1"/>
  <c r="R136" i="12"/>
  <c r="R135" i="12" s="1"/>
  <c r="P136" i="12"/>
  <c r="P135" i="12" s="1"/>
  <c r="BI134" i="12"/>
  <c r="BH134" i="12"/>
  <c r="BG134" i="12"/>
  <c r="BE134" i="12"/>
  <c r="T134" i="12"/>
  <c r="R134" i="12"/>
  <c r="P134" i="12"/>
  <c r="BI133" i="12"/>
  <c r="BH133" i="12"/>
  <c r="BG133" i="12"/>
  <c r="BE133" i="12"/>
  <c r="T133" i="12"/>
  <c r="R133" i="12"/>
  <c r="P133" i="12"/>
  <c r="BI132" i="12"/>
  <c r="BH132" i="12"/>
  <c r="BG132" i="12"/>
  <c r="BE132" i="12"/>
  <c r="T132" i="12"/>
  <c r="R132" i="12"/>
  <c r="P132" i="12"/>
  <c r="BI131" i="12"/>
  <c r="BH131" i="12"/>
  <c r="BG131" i="12"/>
  <c r="BE131" i="12"/>
  <c r="T131" i="12"/>
  <c r="R131" i="12"/>
  <c r="P131" i="12"/>
  <c r="BI130" i="12"/>
  <c r="BH130" i="12"/>
  <c r="BG130" i="12"/>
  <c r="BE130" i="12"/>
  <c r="T130" i="12"/>
  <c r="R130" i="12"/>
  <c r="P130" i="12"/>
  <c r="BI129" i="12"/>
  <c r="BH129" i="12"/>
  <c r="BG129" i="12"/>
  <c r="BE129" i="12"/>
  <c r="T129" i="12"/>
  <c r="R129" i="12"/>
  <c r="P129" i="12"/>
  <c r="BI128" i="12"/>
  <c r="BH128" i="12"/>
  <c r="BG128" i="12"/>
  <c r="BE128" i="12"/>
  <c r="T128" i="12"/>
  <c r="R128" i="12"/>
  <c r="P128" i="12"/>
  <c r="BI127" i="12"/>
  <c r="BH127" i="12"/>
  <c r="BG127" i="12"/>
  <c r="BE127" i="12"/>
  <c r="T127" i="12"/>
  <c r="R127" i="12"/>
  <c r="P127" i="12"/>
  <c r="BI126" i="12"/>
  <c r="BH126" i="12"/>
  <c r="BG126" i="12"/>
  <c r="BE126" i="12"/>
  <c r="T126" i="12"/>
  <c r="R126" i="12"/>
  <c r="P126" i="12"/>
  <c r="BI125" i="12"/>
  <c r="BH125" i="12"/>
  <c r="BG125" i="12"/>
  <c r="BE125" i="12"/>
  <c r="T125" i="12"/>
  <c r="R125" i="12"/>
  <c r="P125" i="12"/>
  <c r="BI124" i="12"/>
  <c r="BH124" i="12"/>
  <c r="BG124" i="12"/>
  <c r="BE124" i="12"/>
  <c r="T124" i="12"/>
  <c r="R124" i="12"/>
  <c r="P124" i="12"/>
  <c r="BI123" i="12"/>
  <c r="BH123" i="12"/>
  <c r="BG123" i="12"/>
  <c r="BE123" i="12"/>
  <c r="T123" i="12"/>
  <c r="R123" i="12"/>
  <c r="P123" i="12"/>
  <c r="J116" i="12"/>
  <c r="F116" i="12"/>
  <c r="F114" i="12"/>
  <c r="E112" i="12"/>
  <c r="J91" i="12"/>
  <c r="F91" i="12"/>
  <c r="F89" i="12"/>
  <c r="E87" i="12"/>
  <c r="J24" i="12"/>
  <c r="E24" i="12"/>
  <c r="J117" i="12"/>
  <c r="J23" i="12"/>
  <c r="J18" i="12"/>
  <c r="E18" i="12"/>
  <c r="F117" i="12" s="1"/>
  <c r="J17" i="12"/>
  <c r="J12" i="12"/>
  <c r="J114" i="12" s="1"/>
  <c r="E7" i="12"/>
  <c r="E110" i="12"/>
  <c r="J37" i="11"/>
  <c r="J36" i="11"/>
  <c r="AY106" i="1" s="1"/>
  <c r="J35" i="11"/>
  <c r="AX106" i="1"/>
  <c r="BI160" i="11"/>
  <c r="BH160" i="11"/>
  <c r="BG160" i="11"/>
  <c r="BE160" i="11"/>
  <c r="T160" i="11"/>
  <c r="T159" i="11" s="1"/>
  <c r="R160" i="11"/>
  <c r="R159" i="11"/>
  <c r="P160" i="11"/>
  <c r="P159" i="11"/>
  <c r="BI158" i="11"/>
  <c r="BH158" i="11"/>
  <c r="BG158" i="11"/>
  <c r="BE158" i="11"/>
  <c r="T158" i="11"/>
  <c r="T157" i="11"/>
  <c r="R158" i="11"/>
  <c r="R157" i="11"/>
  <c r="P158" i="11"/>
  <c r="P157" i="11" s="1"/>
  <c r="BI156" i="11"/>
  <c r="BH156" i="11"/>
  <c r="BG156" i="11"/>
  <c r="BE156" i="11"/>
  <c r="T156" i="11"/>
  <c r="R156" i="11"/>
  <c r="P156" i="11"/>
  <c r="BI155" i="11"/>
  <c r="BH155" i="11"/>
  <c r="BG155" i="11"/>
  <c r="BE155" i="11"/>
  <c r="T155" i="11"/>
  <c r="R155" i="11"/>
  <c r="P155" i="11"/>
  <c r="BI153" i="11"/>
  <c r="BH153" i="11"/>
  <c r="BG153" i="11"/>
  <c r="BE153" i="11"/>
  <c r="T153" i="11"/>
  <c r="R153" i="11"/>
  <c r="P153" i="11"/>
  <c r="BI152" i="11"/>
  <c r="BH152" i="11"/>
  <c r="BG152" i="11"/>
  <c r="BE152" i="11"/>
  <c r="T152" i="11"/>
  <c r="R152" i="11"/>
  <c r="P152" i="11"/>
  <c r="BI151" i="11"/>
  <c r="BH151" i="11"/>
  <c r="BG151" i="11"/>
  <c r="BE151" i="11"/>
  <c r="T151" i="11"/>
  <c r="R151" i="11"/>
  <c r="P151" i="11"/>
  <c r="BI150" i="11"/>
  <c r="BH150" i="11"/>
  <c r="BG150" i="11"/>
  <c r="BE150" i="11"/>
  <c r="T150" i="11"/>
  <c r="R150" i="11"/>
  <c r="P150" i="11"/>
  <c r="BI149" i="11"/>
  <c r="BH149" i="11"/>
  <c r="BG149" i="11"/>
  <c r="BE149" i="11"/>
  <c r="T149" i="11"/>
  <c r="R149" i="11"/>
  <c r="P149" i="11"/>
  <c r="BI148" i="11"/>
  <c r="BH148" i="11"/>
  <c r="BG148" i="11"/>
  <c r="BE148" i="11"/>
  <c r="T148" i="11"/>
  <c r="R148" i="11"/>
  <c r="P148" i="11"/>
  <c r="BI147" i="11"/>
  <c r="BH147" i="11"/>
  <c r="BG147" i="11"/>
  <c r="BE147" i="11"/>
  <c r="T147" i="11"/>
  <c r="R147" i="11"/>
  <c r="P147" i="11"/>
  <c r="BI146" i="11"/>
  <c r="BH146" i="11"/>
  <c r="BG146" i="11"/>
  <c r="BE146" i="11"/>
  <c r="T146" i="11"/>
  <c r="R146" i="11"/>
  <c r="P146" i="11"/>
  <c r="BI144" i="11"/>
  <c r="BH144" i="11"/>
  <c r="BG144" i="11"/>
  <c r="BE144" i="11"/>
  <c r="T144" i="11"/>
  <c r="R144" i="11"/>
  <c r="P144" i="11"/>
  <c r="BI143" i="11"/>
  <c r="BH143" i="11"/>
  <c r="BG143" i="11"/>
  <c r="BE143" i="11"/>
  <c r="T143" i="11"/>
  <c r="R143" i="11"/>
  <c r="P143" i="11"/>
  <c r="BI142" i="11"/>
  <c r="BH142" i="11"/>
  <c r="BG142" i="11"/>
  <c r="BE142" i="11"/>
  <c r="T142" i="11"/>
  <c r="R142" i="11"/>
  <c r="P142" i="11"/>
  <c r="BI141" i="11"/>
  <c r="BH141" i="11"/>
  <c r="BG141" i="11"/>
  <c r="BE141" i="11"/>
  <c r="T141" i="11"/>
  <c r="R141" i="11"/>
  <c r="P141" i="11"/>
  <c r="BI140" i="11"/>
  <c r="BH140" i="11"/>
  <c r="BG140" i="11"/>
  <c r="BE140" i="11"/>
  <c r="T140" i="11"/>
  <c r="R140" i="11"/>
  <c r="P140" i="11"/>
  <c r="BI139" i="11"/>
  <c r="BH139" i="11"/>
  <c r="BG139" i="11"/>
  <c r="BE139" i="11"/>
  <c r="T139" i="11"/>
  <c r="R139" i="11"/>
  <c r="P139" i="11"/>
  <c r="BI138" i="11"/>
  <c r="BH138" i="11"/>
  <c r="BG138" i="11"/>
  <c r="BE138" i="11"/>
  <c r="T138" i="11"/>
  <c r="R138" i="11"/>
  <c r="P138" i="11"/>
  <c r="BI137" i="11"/>
  <c r="BH137" i="11"/>
  <c r="BG137" i="11"/>
  <c r="BE137" i="11"/>
  <c r="T137" i="11"/>
  <c r="R137" i="11"/>
  <c r="P137" i="11"/>
  <c r="BI136" i="11"/>
  <c r="BH136" i="11"/>
  <c r="BG136" i="11"/>
  <c r="BE136" i="11"/>
  <c r="T136" i="11"/>
  <c r="R136" i="11"/>
  <c r="P136" i="11"/>
  <c r="BI135" i="11"/>
  <c r="BH135" i="11"/>
  <c r="BG135" i="11"/>
  <c r="BE135" i="11"/>
  <c r="T135" i="11"/>
  <c r="R135" i="11"/>
  <c r="P135" i="11"/>
  <c r="BI134" i="11"/>
  <c r="BH134" i="11"/>
  <c r="BG134" i="11"/>
  <c r="BE134" i="11"/>
  <c r="T134" i="11"/>
  <c r="R134" i="11"/>
  <c r="P134" i="11"/>
  <c r="BI133" i="11"/>
  <c r="BH133" i="11"/>
  <c r="BG133" i="11"/>
  <c r="BE133" i="11"/>
  <c r="T133" i="11"/>
  <c r="R133" i="11"/>
  <c r="P133" i="11"/>
  <c r="BI132" i="11"/>
  <c r="BH132" i="11"/>
  <c r="BG132" i="11"/>
  <c r="BE132" i="11"/>
  <c r="T132" i="11"/>
  <c r="R132" i="11"/>
  <c r="P132" i="11"/>
  <c r="BI131" i="11"/>
  <c r="BH131" i="11"/>
  <c r="BG131" i="11"/>
  <c r="BE131" i="11"/>
  <c r="T131" i="11"/>
  <c r="R131" i="11"/>
  <c r="P131" i="11"/>
  <c r="BI130" i="11"/>
  <c r="BH130" i="11"/>
  <c r="BG130" i="11"/>
  <c r="BE130" i="11"/>
  <c r="T130" i="11"/>
  <c r="R130" i="11"/>
  <c r="P130" i="11"/>
  <c r="BI129" i="11"/>
  <c r="BH129" i="11"/>
  <c r="BG129" i="11"/>
  <c r="BE129" i="11"/>
  <c r="T129" i="11"/>
  <c r="R129" i="11"/>
  <c r="P129" i="11"/>
  <c r="BI128" i="11"/>
  <c r="BH128" i="11"/>
  <c r="BG128" i="11"/>
  <c r="BE128" i="11"/>
  <c r="T128" i="11"/>
  <c r="R128" i="11"/>
  <c r="P128" i="11"/>
  <c r="BI127" i="11"/>
  <c r="BH127" i="11"/>
  <c r="BG127" i="11"/>
  <c r="BE127" i="11"/>
  <c r="T127" i="11"/>
  <c r="R127" i="11"/>
  <c r="P127" i="11"/>
  <c r="BI126" i="11"/>
  <c r="BH126" i="11"/>
  <c r="BG126" i="11"/>
  <c r="BE126" i="11"/>
  <c r="T126" i="11"/>
  <c r="R126" i="11"/>
  <c r="P126" i="11"/>
  <c r="BI125" i="11"/>
  <c r="BH125" i="11"/>
  <c r="BG125" i="11"/>
  <c r="BE125" i="11"/>
  <c r="T125" i="11"/>
  <c r="R125" i="11"/>
  <c r="P125" i="11"/>
  <c r="J118" i="11"/>
  <c r="F118" i="11"/>
  <c r="F116" i="11"/>
  <c r="E114" i="11"/>
  <c r="J91" i="11"/>
  <c r="F91" i="11"/>
  <c r="F89" i="11"/>
  <c r="E87" i="11"/>
  <c r="J24" i="11"/>
  <c r="E24" i="11"/>
  <c r="J119" i="11" s="1"/>
  <c r="J23" i="11"/>
  <c r="J18" i="11"/>
  <c r="E18" i="11"/>
  <c r="F92" i="11"/>
  <c r="J17" i="11"/>
  <c r="J12" i="11"/>
  <c r="J89" i="11"/>
  <c r="E7" i="11"/>
  <c r="E85" i="11"/>
  <c r="J37" i="10"/>
  <c r="J36" i="10"/>
  <c r="AY105" i="1"/>
  <c r="J35" i="10"/>
  <c r="AX105" i="1" s="1"/>
  <c r="BI163" i="10"/>
  <c r="BH163" i="10"/>
  <c r="BG163" i="10"/>
  <c r="BE163" i="10"/>
  <c r="T163" i="10"/>
  <c r="T162" i="10"/>
  <c r="R163" i="10"/>
  <c r="R162" i="10" s="1"/>
  <c r="P163" i="10"/>
  <c r="P162" i="10" s="1"/>
  <c r="BI161" i="10"/>
  <c r="BH161" i="10"/>
  <c r="BG161" i="10"/>
  <c r="BE161" i="10"/>
  <c r="T161" i="10"/>
  <c r="R161" i="10"/>
  <c r="P161" i="10"/>
  <c r="BI160" i="10"/>
  <c r="BH160" i="10"/>
  <c r="BG160" i="10"/>
  <c r="BE160" i="10"/>
  <c r="T160" i="10"/>
  <c r="R160" i="10"/>
  <c r="P160" i="10"/>
  <c r="BI157" i="10"/>
  <c r="BH157" i="10"/>
  <c r="BG157" i="10"/>
  <c r="BE157" i="10"/>
  <c r="T157" i="10"/>
  <c r="T156" i="10"/>
  <c r="R157" i="10"/>
  <c r="R156" i="10" s="1"/>
  <c r="P157" i="10"/>
  <c r="P156" i="10" s="1"/>
  <c r="BI155" i="10"/>
  <c r="BH155" i="10"/>
  <c r="BG155" i="10"/>
  <c r="BE155" i="10"/>
  <c r="T155" i="10"/>
  <c r="R155" i="10"/>
  <c r="P155" i="10"/>
  <c r="BI154" i="10"/>
  <c r="BH154" i="10"/>
  <c r="BG154" i="10"/>
  <c r="BE154" i="10"/>
  <c r="T154" i="10"/>
  <c r="R154" i="10"/>
  <c r="P154" i="10"/>
  <c r="BI153" i="10"/>
  <c r="BH153" i="10"/>
  <c r="BG153" i="10"/>
  <c r="BE153" i="10"/>
  <c r="T153" i="10"/>
  <c r="R153" i="10"/>
  <c r="P153" i="10"/>
  <c r="BI152" i="10"/>
  <c r="BH152" i="10"/>
  <c r="BG152" i="10"/>
  <c r="BE152" i="10"/>
  <c r="T152" i="10"/>
  <c r="R152" i="10"/>
  <c r="P152" i="10"/>
  <c r="BI151" i="10"/>
  <c r="BH151" i="10"/>
  <c r="BG151" i="10"/>
  <c r="BE151" i="10"/>
  <c r="T151" i="10"/>
  <c r="R151" i="10"/>
  <c r="P151" i="10"/>
  <c r="BI150" i="10"/>
  <c r="BH150" i="10"/>
  <c r="BG150" i="10"/>
  <c r="BE150" i="10"/>
  <c r="T150" i="10"/>
  <c r="R150" i="10"/>
  <c r="P150" i="10"/>
  <c r="BI149" i="10"/>
  <c r="BH149" i="10"/>
  <c r="BG149" i="10"/>
  <c r="BE149" i="10"/>
  <c r="T149" i="10"/>
  <c r="R149" i="10"/>
  <c r="P149" i="10"/>
  <c r="BI148" i="10"/>
  <c r="BH148" i="10"/>
  <c r="BG148" i="10"/>
  <c r="BE148" i="10"/>
  <c r="T148" i="10"/>
  <c r="R148" i="10"/>
  <c r="P148" i="10"/>
  <c r="BI147" i="10"/>
  <c r="BH147" i="10"/>
  <c r="BG147" i="10"/>
  <c r="BE147" i="10"/>
  <c r="T147" i="10"/>
  <c r="R147" i="10"/>
  <c r="P147" i="10"/>
  <c r="BI146" i="10"/>
  <c r="BH146" i="10"/>
  <c r="BG146" i="10"/>
  <c r="BE146" i="10"/>
  <c r="T146" i="10"/>
  <c r="R146" i="10"/>
  <c r="P146" i="10"/>
  <c r="BI145" i="10"/>
  <c r="BH145" i="10"/>
  <c r="BG145" i="10"/>
  <c r="BE145" i="10"/>
  <c r="T145" i="10"/>
  <c r="R145" i="10"/>
  <c r="P145" i="10"/>
  <c r="BI144" i="10"/>
  <c r="BH144" i="10"/>
  <c r="BG144" i="10"/>
  <c r="BE144" i="10"/>
  <c r="T144" i="10"/>
  <c r="R144" i="10"/>
  <c r="P144" i="10"/>
  <c r="BI143" i="10"/>
  <c r="BH143" i="10"/>
  <c r="BG143" i="10"/>
  <c r="BE143" i="10"/>
  <c r="T143" i="10"/>
  <c r="R143" i="10"/>
  <c r="P143" i="10"/>
  <c r="BI141" i="10"/>
  <c r="BH141" i="10"/>
  <c r="BG141" i="10"/>
  <c r="BE141" i="10"/>
  <c r="T141" i="10"/>
  <c r="T140" i="10"/>
  <c r="R141" i="10"/>
  <c r="R140" i="10" s="1"/>
  <c r="P141" i="10"/>
  <c r="P140" i="10"/>
  <c r="BI139" i="10"/>
  <c r="BH139" i="10"/>
  <c r="BG139" i="10"/>
  <c r="BE139" i="10"/>
  <c r="T139" i="10"/>
  <c r="R139" i="10"/>
  <c r="P139" i="10"/>
  <c r="BI138" i="10"/>
  <c r="BH138" i="10"/>
  <c r="BG138" i="10"/>
  <c r="BE138" i="10"/>
  <c r="T138" i="10"/>
  <c r="R138" i="10"/>
  <c r="P138" i="10"/>
  <c r="BI137" i="10"/>
  <c r="BH137" i="10"/>
  <c r="BG137" i="10"/>
  <c r="BE137" i="10"/>
  <c r="T137" i="10"/>
  <c r="R137" i="10"/>
  <c r="P137" i="10"/>
  <c r="BI136" i="10"/>
  <c r="BH136" i="10"/>
  <c r="BG136" i="10"/>
  <c r="BE136" i="10"/>
  <c r="T136" i="10"/>
  <c r="R136" i="10"/>
  <c r="P136" i="10"/>
  <c r="BI135" i="10"/>
  <c r="BH135" i="10"/>
  <c r="BG135" i="10"/>
  <c r="BE135" i="10"/>
  <c r="T135" i="10"/>
  <c r="R135" i="10"/>
  <c r="P135" i="10"/>
  <c r="BI134" i="10"/>
  <c r="BH134" i="10"/>
  <c r="BG134" i="10"/>
  <c r="BE134" i="10"/>
  <c r="T134" i="10"/>
  <c r="R134" i="10"/>
  <c r="P134" i="10"/>
  <c r="BI133" i="10"/>
  <c r="BH133" i="10"/>
  <c r="BG133" i="10"/>
  <c r="BE133" i="10"/>
  <c r="T133" i="10"/>
  <c r="R133" i="10"/>
  <c r="P133" i="10"/>
  <c r="BI132" i="10"/>
  <c r="BH132" i="10"/>
  <c r="BG132" i="10"/>
  <c r="BE132" i="10"/>
  <c r="T132" i="10"/>
  <c r="R132" i="10"/>
  <c r="P132" i="10"/>
  <c r="BI131" i="10"/>
  <c r="BH131" i="10"/>
  <c r="BG131" i="10"/>
  <c r="BE131" i="10"/>
  <c r="T131" i="10"/>
  <c r="R131" i="10"/>
  <c r="P131" i="10"/>
  <c r="BI130" i="10"/>
  <c r="BH130" i="10"/>
  <c r="BG130" i="10"/>
  <c r="BE130" i="10"/>
  <c r="T130" i="10"/>
  <c r="R130" i="10"/>
  <c r="P130" i="10"/>
  <c r="BI129" i="10"/>
  <c r="BH129" i="10"/>
  <c r="BG129" i="10"/>
  <c r="BE129" i="10"/>
  <c r="T129" i="10"/>
  <c r="R129" i="10"/>
  <c r="P129" i="10"/>
  <c r="BI128" i="10"/>
  <c r="BH128" i="10"/>
  <c r="BG128" i="10"/>
  <c r="BE128" i="10"/>
  <c r="T128" i="10"/>
  <c r="R128" i="10"/>
  <c r="P128" i="10"/>
  <c r="BI127" i="10"/>
  <c r="BH127" i="10"/>
  <c r="BG127" i="10"/>
  <c r="BE127" i="10"/>
  <c r="T127" i="10"/>
  <c r="R127" i="10"/>
  <c r="P127" i="10"/>
  <c r="J120" i="10"/>
  <c r="F120" i="10"/>
  <c r="F118" i="10"/>
  <c r="E116" i="10"/>
  <c r="J91" i="10"/>
  <c r="F91" i="10"/>
  <c r="F89" i="10"/>
  <c r="E87" i="10"/>
  <c r="J24" i="10"/>
  <c r="E24" i="10"/>
  <c r="J92" i="10" s="1"/>
  <c r="J23" i="10"/>
  <c r="J18" i="10"/>
  <c r="E18" i="10"/>
  <c r="F121" i="10"/>
  <c r="J17" i="10"/>
  <c r="J12" i="10"/>
  <c r="J118" i="10" s="1"/>
  <c r="E7" i="10"/>
  <c r="E114" i="10"/>
  <c r="J37" i="9"/>
  <c r="J36" i="9"/>
  <c r="AY104" i="1"/>
  <c r="J35" i="9"/>
  <c r="AX104" i="1"/>
  <c r="BI160" i="9"/>
  <c r="BH160" i="9"/>
  <c r="BG160" i="9"/>
  <c r="BE160" i="9"/>
  <c r="T160" i="9"/>
  <c r="T159" i="9"/>
  <c r="R160" i="9"/>
  <c r="R159" i="9"/>
  <c r="P160" i="9"/>
  <c r="P159" i="9" s="1"/>
  <c r="BI158" i="9"/>
  <c r="BH158" i="9"/>
  <c r="BG158" i="9"/>
  <c r="BE158" i="9"/>
  <c r="T158" i="9"/>
  <c r="R158" i="9"/>
  <c r="P158" i="9"/>
  <c r="BI157" i="9"/>
  <c r="BH157" i="9"/>
  <c r="BG157" i="9"/>
  <c r="BE157" i="9"/>
  <c r="T157" i="9"/>
  <c r="R157" i="9"/>
  <c r="P157" i="9"/>
  <c r="BI156" i="9"/>
  <c r="BH156" i="9"/>
  <c r="BG156" i="9"/>
  <c r="BE156" i="9"/>
  <c r="T156" i="9"/>
  <c r="R156" i="9"/>
  <c r="P156" i="9"/>
  <c r="BI155" i="9"/>
  <c r="BH155" i="9"/>
  <c r="BG155" i="9"/>
  <c r="BE155" i="9"/>
  <c r="T155" i="9"/>
  <c r="R155" i="9"/>
  <c r="P155" i="9"/>
  <c r="BI154" i="9"/>
  <c r="BH154" i="9"/>
  <c r="BG154" i="9"/>
  <c r="BE154" i="9"/>
  <c r="T154" i="9"/>
  <c r="R154" i="9"/>
  <c r="P154" i="9"/>
  <c r="BI153" i="9"/>
  <c r="BH153" i="9"/>
  <c r="BG153" i="9"/>
  <c r="BE153" i="9"/>
  <c r="T153" i="9"/>
  <c r="R153" i="9"/>
  <c r="P153" i="9"/>
  <c r="BI152" i="9"/>
  <c r="BH152" i="9"/>
  <c r="BG152" i="9"/>
  <c r="BE152" i="9"/>
  <c r="T152" i="9"/>
  <c r="R152" i="9"/>
  <c r="P152" i="9"/>
  <c r="BI151" i="9"/>
  <c r="BH151" i="9"/>
  <c r="BG151" i="9"/>
  <c r="BE151" i="9"/>
  <c r="T151" i="9"/>
  <c r="R151" i="9"/>
  <c r="P151" i="9"/>
  <c r="BI150" i="9"/>
  <c r="BH150" i="9"/>
  <c r="BG150" i="9"/>
  <c r="BE150" i="9"/>
  <c r="T150" i="9"/>
  <c r="R150" i="9"/>
  <c r="P150" i="9"/>
  <c r="BI149" i="9"/>
  <c r="BH149" i="9"/>
  <c r="BG149" i="9"/>
  <c r="BE149" i="9"/>
  <c r="T149" i="9"/>
  <c r="R149" i="9"/>
  <c r="P149" i="9"/>
  <c r="BI148" i="9"/>
  <c r="BH148" i="9"/>
  <c r="BG148" i="9"/>
  <c r="BE148" i="9"/>
  <c r="T148" i="9"/>
  <c r="R148" i="9"/>
  <c r="P148" i="9"/>
  <c r="BI147" i="9"/>
  <c r="BH147" i="9"/>
  <c r="BG147" i="9"/>
  <c r="BE147" i="9"/>
  <c r="T147" i="9"/>
  <c r="R147" i="9"/>
  <c r="P147" i="9"/>
  <c r="BI146" i="9"/>
  <c r="BH146" i="9"/>
  <c r="BG146" i="9"/>
  <c r="BE146" i="9"/>
  <c r="T146" i="9"/>
  <c r="R146" i="9"/>
  <c r="P146" i="9"/>
  <c r="BI145" i="9"/>
  <c r="BH145" i="9"/>
  <c r="BG145" i="9"/>
  <c r="BE145" i="9"/>
  <c r="T145" i="9"/>
  <c r="R145" i="9"/>
  <c r="P145" i="9"/>
  <c r="BI144" i="9"/>
  <c r="BH144" i="9"/>
  <c r="BG144" i="9"/>
  <c r="BE144" i="9"/>
  <c r="T144" i="9"/>
  <c r="R144" i="9"/>
  <c r="P144" i="9"/>
  <c r="BI143" i="9"/>
  <c r="BH143" i="9"/>
  <c r="BG143" i="9"/>
  <c r="BE143" i="9"/>
  <c r="T143" i="9"/>
  <c r="R143" i="9"/>
  <c r="P143" i="9"/>
  <c r="BI142" i="9"/>
  <c r="BH142" i="9"/>
  <c r="BG142" i="9"/>
  <c r="BE142" i="9"/>
  <c r="T142" i="9"/>
  <c r="R142" i="9"/>
  <c r="P142" i="9"/>
  <c r="BI141" i="9"/>
  <c r="BH141" i="9"/>
  <c r="BG141" i="9"/>
  <c r="BE141" i="9"/>
  <c r="T141" i="9"/>
  <c r="R141" i="9"/>
  <c r="P141" i="9"/>
  <c r="BI140" i="9"/>
  <c r="BH140" i="9"/>
  <c r="BG140" i="9"/>
  <c r="BE140" i="9"/>
  <c r="T140" i="9"/>
  <c r="R140" i="9"/>
  <c r="P140" i="9"/>
  <c r="BI138" i="9"/>
  <c r="BH138" i="9"/>
  <c r="BG138" i="9"/>
  <c r="BE138" i="9"/>
  <c r="T138" i="9"/>
  <c r="T137" i="9"/>
  <c r="R138" i="9"/>
  <c r="R137" i="9" s="1"/>
  <c r="P138" i="9"/>
  <c r="P137" i="9" s="1"/>
  <c r="BI136" i="9"/>
  <c r="BH136" i="9"/>
  <c r="BG136" i="9"/>
  <c r="BE136" i="9"/>
  <c r="T136" i="9"/>
  <c r="R136" i="9"/>
  <c r="P136" i="9"/>
  <c r="BI135" i="9"/>
  <c r="BH135" i="9"/>
  <c r="BG135" i="9"/>
  <c r="BE135" i="9"/>
  <c r="T135" i="9"/>
  <c r="R135" i="9"/>
  <c r="P135" i="9"/>
  <c r="BI134" i="9"/>
  <c r="BH134" i="9"/>
  <c r="BG134" i="9"/>
  <c r="BE134" i="9"/>
  <c r="T134" i="9"/>
  <c r="R134" i="9"/>
  <c r="P134" i="9"/>
  <c r="BI133" i="9"/>
  <c r="BH133" i="9"/>
  <c r="BG133" i="9"/>
  <c r="BE133" i="9"/>
  <c r="T133" i="9"/>
  <c r="R133" i="9"/>
  <c r="P133" i="9"/>
  <c r="BI132" i="9"/>
  <c r="BH132" i="9"/>
  <c r="BG132" i="9"/>
  <c r="BE132" i="9"/>
  <c r="T132" i="9"/>
  <c r="R132" i="9"/>
  <c r="P132" i="9"/>
  <c r="BI131" i="9"/>
  <c r="BH131" i="9"/>
  <c r="BG131" i="9"/>
  <c r="BE131" i="9"/>
  <c r="T131" i="9"/>
  <c r="R131" i="9"/>
  <c r="P131" i="9"/>
  <c r="BI130" i="9"/>
  <c r="BH130" i="9"/>
  <c r="BG130" i="9"/>
  <c r="BE130" i="9"/>
  <c r="T130" i="9"/>
  <c r="R130" i="9"/>
  <c r="P130" i="9"/>
  <c r="BI129" i="9"/>
  <c r="BH129" i="9"/>
  <c r="BG129" i="9"/>
  <c r="BE129" i="9"/>
  <c r="T129" i="9"/>
  <c r="R129" i="9"/>
  <c r="P129" i="9"/>
  <c r="BI128" i="9"/>
  <c r="BH128" i="9"/>
  <c r="BG128" i="9"/>
  <c r="BE128" i="9"/>
  <c r="T128" i="9"/>
  <c r="R128" i="9"/>
  <c r="P128" i="9"/>
  <c r="BI127" i="9"/>
  <c r="BH127" i="9"/>
  <c r="BG127" i="9"/>
  <c r="BE127" i="9"/>
  <c r="T127" i="9"/>
  <c r="R127" i="9"/>
  <c r="P127" i="9"/>
  <c r="BI126" i="9"/>
  <c r="BH126" i="9"/>
  <c r="BG126" i="9"/>
  <c r="BE126" i="9"/>
  <c r="T126" i="9"/>
  <c r="R126" i="9"/>
  <c r="P126" i="9"/>
  <c r="BI125" i="9"/>
  <c r="BH125" i="9"/>
  <c r="BG125" i="9"/>
  <c r="BE125" i="9"/>
  <c r="T125" i="9"/>
  <c r="R125" i="9"/>
  <c r="P125" i="9"/>
  <c r="BI124" i="9"/>
  <c r="BH124" i="9"/>
  <c r="BG124" i="9"/>
  <c r="BE124" i="9"/>
  <c r="T124" i="9"/>
  <c r="R124" i="9"/>
  <c r="P124" i="9"/>
  <c r="J117" i="9"/>
  <c r="F117" i="9"/>
  <c r="F115" i="9"/>
  <c r="E113" i="9"/>
  <c r="J91" i="9"/>
  <c r="F91" i="9"/>
  <c r="F89" i="9"/>
  <c r="E87" i="9"/>
  <c r="J24" i="9"/>
  <c r="E24" i="9"/>
  <c r="J118" i="9" s="1"/>
  <c r="J23" i="9"/>
  <c r="J18" i="9"/>
  <c r="E18" i="9"/>
  <c r="F118" i="9"/>
  <c r="J17" i="9"/>
  <c r="J12" i="9"/>
  <c r="J115" i="9"/>
  <c r="E7" i="9"/>
  <c r="E85" i="9"/>
  <c r="J39" i="8"/>
  <c r="J38" i="8"/>
  <c r="AY103" i="1"/>
  <c r="J37" i="8"/>
  <c r="AX103" i="1"/>
  <c r="BI227" i="8"/>
  <c r="BH227" i="8"/>
  <c r="BG227" i="8"/>
  <c r="BE227" i="8"/>
  <c r="T227" i="8"/>
  <c r="R227" i="8"/>
  <c r="P227" i="8"/>
  <c r="BI226" i="8"/>
  <c r="BH226" i="8"/>
  <c r="BG226" i="8"/>
  <c r="BE226" i="8"/>
  <c r="T226" i="8"/>
  <c r="R226" i="8"/>
  <c r="P226" i="8"/>
  <c r="BI225" i="8"/>
  <c r="BH225" i="8"/>
  <c r="BG225" i="8"/>
  <c r="BE225" i="8"/>
  <c r="T225" i="8"/>
  <c r="R225" i="8"/>
  <c r="P225" i="8"/>
  <c r="BI224" i="8"/>
  <c r="BH224" i="8"/>
  <c r="BG224" i="8"/>
  <c r="BE224" i="8"/>
  <c r="T224" i="8"/>
  <c r="R224" i="8"/>
  <c r="P224" i="8"/>
  <c r="BI223" i="8"/>
  <c r="BH223" i="8"/>
  <c r="BG223" i="8"/>
  <c r="BE223" i="8"/>
  <c r="T223" i="8"/>
  <c r="R223" i="8"/>
  <c r="P223" i="8"/>
  <c r="BI222" i="8"/>
  <c r="BH222" i="8"/>
  <c r="BG222" i="8"/>
  <c r="BE222" i="8"/>
  <c r="T222" i="8"/>
  <c r="R222" i="8"/>
  <c r="P222" i="8"/>
  <c r="BI221" i="8"/>
  <c r="BH221" i="8"/>
  <c r="BG221" i="8"/>
  <c r="BE221" i="8"/>
  <c r="T221" i="8"/>
  <c r="R221" i="8"/>
  <c r="P221" i="8"/>
  <c r="BI220" i="8"/>
  <c r="BH220" i="8"/>
  <c r="BG220" i="8"/>
  <c r="BE220" i="8"/>
  <c r="T220" i="8"/>
  <c r="R220" i="8"/>
  <c r="P220" i="8"/>
  <c r="BI219" i="8"/>
  <c r="BH219" i="8"/>
  <c r="BG219" i="8"/>
  <c r="BE219" i="8"/>
  <c r="T219" i="8"/>
  <c r="R219" i="8"/>
  <c r="P219" i="8"/>
  <c r="BI218" i="8"/>
  <c r="BH218" i="8"/>
  <c r="BG218" i="8"/>
  <c r="BE218" i="8"/>
  <c r="T218" i="8"/>
  <c r="R218" i="8"/>
  <c r="P218" i="8"/>
  <c r="BI217" i="8"/>
  <c r="BH217" i="8"/>
  <c r="BG217" i="8"/>
  <c r="BE217" i="8"/>
  <c r="T217" i="8"/>
  <c r="R217" i="8"/>
  <c r="P217" i="8"/>
  <c r="BI216" i="8"/>
  <c r="BH216" i="8"/>
  <c r="BG216" i="8"/>
  <c r="BE216" i="8"/>
  <c r="T216" i="8"/>
  <c r="R216" i="8"/>
  <c r="P216" i="8"/>
  <c r="BI215" i="8"/>
  <c r="BH215" i="8"/>
  <c r="BG215" i="8"/>
  <c r="BE215" i="8"/>
  <c r="T215" i="8"/>
  <c r="R215" i="8"/>
  <c r="P215" i="8"/>
  <c r="BI214" i="8"/>
  <c r="BH214" i="8"/>
  <c r="BG214" i="8"/>
  <c r="BE214" i="8"/>
  <c r="T214" i="8"/>
  <c r="R214" i="8"/>
  <c r="P214" i="8"/>
  <c r="BI213" i="8"/>
  <c r="BH213" i="8"/>
  <c r="BG213" i="8"/>
  <c r="BE213" i="8"/>
  <c r="T213" i="8"/>
  <c r="R213" i="8"/>
  <c r="P213" i="8"/>
  <c r="BI212" i="8"/>
  <c r="BH212" i="8"/>
  <c r="BG212" i="8"/>
  <c r="BE212" i="8"/>
  <c r="T212" i="8"/>
  <c r="R212" i="8"/>
  <c r="P212" i="8"/>
  <c r="BI211" i="8"/>
  <c r="BH211" i="8"/>
  <c r="BG211" i="8"/>
  <c r="BE211" i="8"/>
  <c r="T211" i="8"/>
  <c r="R211" i="8"/>
  <c r="P211" i="8"/>
  <c r="BI210" i="8"/>
  <c r="BH210" i="8"/>
  <c r="BG210" i="8"/>
  <c r="BE210" i="8"/>
  <c r="T210" i="8"/>
  <c r="R210" i="8"/>
  <c r="P210" i="8"/>
  <c r="BI209" i="8"/>
  <c r="BH209" i="8"/>
  <c r="BG209" i="8"/>
  <c r="BE209" i="8"/>
  <c r="T209" i="8"/>
  <c r="R209" i="8"/>
  <c r="P209" i="8"/>
  <c r="BI208" i="8"/>
  <c r="BH208" i="8"/>
  <c r="BG208" i="8"/>
  <c r="BE208" i="8"/>
  <c r="T208" i="8"/>
  <c r="R208" i="8"/>
  <c r="P208" i="8"/>
  <c r="BI207" i="8"/>
  <c r="BH207" i="8"/>
  <c r="BG207" i="8"/>
  <c r="BE207" i="8"/>
  <c r="T207" i="8"/>
  <c r="R207" i="8"/>
  <c r="P207" i="8"/>
  <c r="BI206" i="8"/>
  <c r="BH206" i="8"/>
  <c r="BG206" i="8"/>
  <c r="BE206" i="8"/>
  <c r="T206" i="8"/>
  <c r="R206" i="8"/>
  <c r="P206" i="8"/>
  <c r="BI203" i="8"/>
  <c r="BH203" i="8"/>
  <c r="BG203" i="8"/>
  <c r="BE203" i="8"/>
  <c r="T203" i="8"/>
  <c r="R203" i="8"/>
  <c r="P203" i="8"/>
  <c r="BI202" i="8"/>
  <c r="BH202" i="8"/>
  <c r="BG202" i="8"/>
  <c r="BE202" i="8"/>
  <c r="T202" i="8"/>
  <c r="R202" i="8"/>
  <c r="P202" i="8"/>
  <c r="BI201" i="8"/>
  <c r="BH201" i="8"/>
  <c r="BG201" i="8"/>
  <c r="BE201" i="8"/>
  <c r="T201" i="8"/>
  <c r="R201" i="8"/>
  <c r="P201" i="8"/>
  <c r="BI198" i="8"/>
  <c r="BH198" i="8"/>
  <c r="BG198" i="8"/>
  <c r="BE198" i="8"/>
  <c r="T198" i="8"/>
  <c r="R198" i="8"/>
  <c r="P198" i="8"/>
  <c r="BI197" i="8"/>
  <c r="BH197" i="8"/>
  <c r="BG197" i="8"/>
  <c r="BE197" i="8"/>
  <c r="T197" i="8"/>
  <c r="R197" i="8"/>
  <c r="P197" i="8"/>
  <c r="BI195" i="8"/>
  <c r="BH195" i="8"/>
  <c r="BG195" i="8"/>
  <c r="BE195" i="8"/>
  <c r="T195" i="8"/>
  <c r="R195" i="8"/>
  <c r="P195" i="8"/>
  <c r="BI194" i="8"/>
  <c r="BH194" i="8"/>
  <c r="BG194" i="8"/>
  <c r="BE194" i="8"/>
  <c r="T194" i="8"/>
  <c r="R194" i="8"/>
  <c r="P194" i="8"/>
  <c r="BI193" i="8"/>
  <c r="BH193" i="8"/>
  <c r="BG193" i="8"/>
  <c r="BE193" i="8"/>
  <c r="T193" i="8"/>
  <c r="R193" i="8"/>
  <c r="P193" i="8"/>
  <c r="BI192" i="8"/>
  <c r="BH192" i="8"/>
  <c r="BG192" i="8"/>
  <c r="BE192" i="8"/>
  <c r="T192" i="8"/>
  <c r="R192" i="8"/>
  <c r="P192" i="8"/>
  <c r="BI191" i="8"/>
  <c r="BH191" i="8"/>
  <c r="BG191" i="8"/>
  <c r="BE191" i="8"/>
  <c r="T191" i="8"/>
  <c r="R191" i="8"/>
  <c r="P191" i="8"/>
  <c r="BI189" i="8"/>
  <c r="BH189" i="8"/>
  <c r="BG189" i="8"/>
  <c r="BE189" i="8"/>
  <c r="T189" i="8"/>
  <c r="R189" i="8"/>
  <c r="P189" i="8"/>
  <c r="BI188" i="8"/>
  <c r="BH188" i="8"/>
  <c r="BG188" i="8"/>
  <c r="BE188" i="8"/>
  <c r="T188" i="8"/>
  <c r="R188" i="8"/>
  <c r="P188" i="8"/>
  <c r="BI187" i="8"/>
  <c r="BH187" i="8"/>
  <c r="BG187" i="8"/>
  <c r="BE187" i="8"/>
  <c r="T187" i="8"/>
  <c r="R187" i="8"/>
  <c r="P187" i="8"/>
  <c r="BI186" i="8"/>
  <c r="BH186" i="8"/>
  <c r="BG186" i="8"/>
  <c r="BE186" i="8"/>
  <c r="T186" i="8"/>
  <c r="R186" i="8"/>
  <c r="P186" i="8"/>
  <c r="BI185" i="8"/>
  <c r="BH185" i="8"/>
  <c r="BG185" i="8"/>
  <c r="BE185" i="8"/>
  <c r="T185" i="8"/>
  <c r="R185" i="8"/>
  <c r="P185" i="8"/>
  <c r="BI184" i="8"/>
  <c r="BH184" i="8"/>
  <c r="BG184" i="8"/>
  <c r="BE184" i="8"/>
  <c r="T184" i="8"/>
  <c r="R184" i="8"/>
  <c r="P184" i="8"/>
  <c r="BI183" i="8"/>
  <c r="BH183" i="8"/>
  <c r="BG183" i="8"/>
  <c r="BE183" i="8"/>
  <c r="T183" i="8"/>
  <c r="R183" i="8"/>
  <c r="P183" i="8"/>
  <c r="BI182" i="8"/>
  <c r="BH182" i="8"/>
  <c r="BG182" i="8"/>
  <c r="BE182" i="8"/>
  <c r="T182" i="8"/>
  <c r="R182" i="8"/>
  <c r="P182" i="8"/>
  <c r="BI180" i="8"/>
  <c r="BH180" i="8"/>
  <c r="BG180" i="8"/>
  <c r="BE180" i="8"/>
  <c r="T180" i="8"/>
  <c r="R180" i="8"/>
  <c r="P180" i="8"/>
  <c r="BI179" i="8"/>
  <c r="BH179" i="8"/>
  <c r="BG179" i="8"/>
  <c r="BE179" i="8"/>
  <c r="T179" i="8"/>
  <c r="R179" i="8"/>
  <c r="P179" i="8"/>
  <c r="BI177" i="8"/>
  <c r="BH177" i="8"/>
  <c r="BG177" i="8"/>
  <c r="BE177" i="8"/>
  <c r="T177" i="8"/>
  <c r="R177" i="8"/>
  <c r="P177" i="8"/>
  <c r="BI176" i="8"/>
  <c r="BH176" i="8"/>
  <c r="BG176" i="8"/>
  <c r="BE176" i="8"/>
  <c r="T176" i="8"/>
  <c r="R176" i="8"/>
  <c r="P176" i="8"/>
  <c r="BI175" i="8"/>
  <c r="BH175" i="8"/>
  <c r="BG175" i="8"/>
  <c r="BE175" i="8"/>
  <c r="T175" i="8"/>
  <c r="R175" i="8"/>
  <c r="P175" i="8"/>
  <c r="BI174" i="8"/>
  <c r="BH174" i="8"/>
  <c r="BG174" i="8"/>
  <c r="BE174" i="8"/>
  <c r="T174" i="8"/>
  <c r="R174" i="8"/>
  <c r="P174" i="8"/>
  <c r="BI173" i="8"/>
  <c r="BH173" i="8"/>
  <c r="BG173" i="8"/>
  <c r="BE173" i="8"/>
  <c r="T173" i="8"/>
  <c r="R173" i="8"/>
  <c r="P173" i="8"/>
  <c r="BI172" i="8"/>
  <c r="BH172" i="8"/>
  <c r="BG172" i="8"/>
  <c r="BE172" i="8"/>
  <c r="T172" i="8"/>
  <c r="R172" i="8"/>
  <c r="P172" i="8"/>
  <c r="BI171" i="8"/>
  <c r="BH171" i="8"/>
  <c r="BG171" i="8"/>
  <c r="BE171" i="8"/>
  <c r="T171" i="8"/>
  <c r="R171" i="8"/>
  <c r="P171" i="8"/>
  <c r="BI170" i="8"/>
  <c r="BH170" i="8"/>
  <c r="BG170" i="8"/>
  <c r="BE170" i="8"/>
  <c r="T170" i="8"/>
  <c r="R170" i="8"/>
  <c r="P170" i="8"/>
  <c r="BI169" i="8"/>
  <c r="BH169" i="8"/>
  <c r="BG169" i="8"/>
  <c r="BE169" i="8"/>
  <c r="T169" i="8"/>
  <c r="R169" i="8"/>
  <c r="P169" i="8"/>
  <c r="BI168" i="8"/>
  <c r="BH168" i="8"/>
  <c r="BG168" i="8"/>
  <c r="BE168" i="8"/>
  <c r="T168" i="8"/>
  <c r="R168" i="8"/>
  <c r="P168" i="8"/>
  <c r="BI167" i="8"/>
  <c r="BH167" i="8"/>
  <c r="BG167" i="8"/>
  <c r="BE167" i="8"/>
  <c r="T167" i="8"/>
  <c r="R167" i="8"/>
  <c r="P167" i="8"/>
  <c r="BI166" i="8"/>
  <c r="BH166" i="8"/>
  <c r="BG166" i="8"/>
  <c r="BE166" i="8"/>
  <c r="T166" i="8"/>
  <c r="R166" i="8"/>
  <c r="P166" i="8"/>
  <c r="BI165" i="8"/>
  <c r="BH165" i="8"/>
  <c r="BG165" i="8"/>
  <c r="BE165" i="8"/>
  <c r="T165" i="8"/>
  <c r="R165" i="8"/>
  <c r="P165" i="8"/>
  <c r="BI163" i="8"/>
  <c r="BH163" i="8"/>
  <c r="BG163" i="8"/>
  <c r="BE163" i="8"/>
  <c r="T163" i="8"/>
  <c r="R163" i="8"/>
  <c r="P163" i="8"/>
  <c r="BI162" i="8"/>
  <c r="BH162" i="8"/>
  <c r="BG162" i="8"/>
  <c r="BE162" i="8"/>
  <c r="T162" i="8"/>
  <c r="R162" i="8"/>
  <c r="P162" i="8"/>
  <c r="BI161" i="8"/>
  <c r="BH161" i="8"/>
  <c r="BG161" i="8"/>
  <c r="BE161" i="8"/>
  <c r="T161" i="8"/>
  <c r="R161" i="8"/>
  <c r="P161" i="8"/>
  <c r="BI160" i="8"/>
  <c r="BH160" i="8"/>
  <c r="BG160" i="8"/>
  <c r="BE160" i="8"/>
  <c r="T160" i="8"/>
  <c r="R160" i="8"/>
  <c r="P160" i="8"/>
  <c r="BI159" i="8"/>
  <c r="BH159" i="8"/>
  <c r="BG159" i="8"/>
  <c r="BE159" i="8"/>
  <c r="T159" i="8"/>
  <c r="R159" i="8"/>
  <c r="P159" i="8"/>
  <c r="BI158" i="8"/>
  <c r="BH158" i="8"/>
  <c r="BG158" i="8"/>
  <c r="BE158" i="8"/>
  <c r="T158" i="8"/>
  <c r="R158" i="8"/>
  <c r="P158" i="8"/>
  <c r="BI157" i="8"/>
  <c r="BH157" i="8"/>
  <c r="BG157" i="8"/>
  <c r="BE157" i="8"/>
  <c r="T157" i="8"/>
  <c r="R157" i="8"/>
  <c r="P157" i="8"/>
  <c r="BI156" i="8"/>
  <c r="BH156" i="8"/>
  <c r="BG156" i="8"/>
  <c r="BE156" i="8"/>
  <c r="T156" i="8"/>
  <c r="R156" i="8"/>
  <c r="P156" i="8"/>
  <c r="BI155" i="8"/>
  <c r="BH155" i="8"/>
  <c r="BG155" i="8"/>
  <c r="BE155" i="8"/>
  <c r="T155" i="8"/>
  <c r="R155" i="8"/>
  <c r="P155" i="8"/>
  <c r="BI153" i="8"/>
  <c r="BH153" i="8"/>
  <c r="BG153" i="8"/>
  <c r="BE153" i="8"/>
  <c r="T153" i="8"/>
  <c r="R153" i="8"/>
  <c r="P153" i="8"/>
  <c r="BI152" i="8"/>
  <c r="BH152" i="8"/>
  <c r="BG152" i="8"/>
  <c r="BE152" i="8"/>
  <c r="T152" i="8"/>
  <c r="R152" i="8"/>
  <c r="P152" i="8"/>
  <c r="BI151" i="8"/>
  <c r="BH151" i="8"/>
  <c r="BG151" i="8"/>
  <c r="BE151" i="8"/>
  <c r="T151" i="8"/>
  <c r="R151" i="8"/>
  <c r="P151" i="8"/>
  <c r="BI150" i="8"/>
  <c r="BH150" i="8"/>
  <c r="BG150" i="8"/>
  <c r="BE150" i="8"/>
  <c r="T150" i="8"/>
  <c r="R150" i="8"/>
  <c r="P150" i="8"/>
  <c r="BI149" i="8"/>
  <c r="BH149" i="8"/>
  <c r="BG149" i="8"/>
  <c r="BE149" i="8"/>
  <c r="T149" i="8"/>
  <c r="R149" i="8"/>
  <c r="P149" i="8"/>
  <c r="BI146" i="8"/>
  <c r="BH146" i="8"/>
  <c r="BG146" i="8"/>
  <c r="BE146" i="8"/>
  <c r="T146" i="8"/>
  <c r="T145" i="8"/>
  <c r="R146" i="8"/>
  <c r="R145" i="8"/>
  <c r="P146" i="8"/>
  <c r="P145" i="8" s="1"/>
  <c r="BI144" i="8"/>
  <c r="BH144" i="8"/>
  <c r="BG144" i="8"/>
  <c r="BE144" i="8"/>
  <c r="T144" i="8"/>
  <c r="R144" i="8"/>
  <c r="P144" i="8"/>
  <c r="BI143" i="8"/>
  <c r="BH143" i="8"/>
  <c r="BG143" i="8"/>
  <c r="BE143" i="8"/>
  <c r="T143" i="8"/>
  <c r="R143" i="8"/>
  <c r="P143" i="8"/>
  <c r="BI142" i="8"/>
  <c r="BH142" i="8"/>
  <c r="BG142" i="8"/>
  <c r="BE142" i="8"/>
  <c r="T142" i="8"/>
  <c r="R142" i="8"/>
  <c r="P142" i="8"/>
  <c r="BI140" i="8"/>
  <c r="BH140" i="8"/>
  <c r="BG140" i="8"/>
  <c r="BE140" i="8"/>
  <c r="T140" i="8"/>
  <c r="R140" i="8"/>
  <c r="P140" i="8"/>
  <c r="BI139" i="8"/>
  <c r="BH139" i="8"/>
  <c r="BG139" i="8"/>
  <c r="BE139" i="8"/>
  <c r="T139" i="8"/>
  <c r="R139" i="8"/>
  <c r="P139" i="8"/>
  <c r="J132" i="8"/>
  <c r="F132" i="8"/>
  <c r="F130" i="8"/>
  <c r="E128" i="8"/>
  <c r="J93" i="8"/>
  <c r="F93" i="8"/>
  <c r="F91" i="8"/>
  <c r="E89" i="8"/>
  <c r="J26" i="8"/>
  <c r="E26" i="8"/>
  <c r="J133" i="8"/>
  <c r="J25" i="8"/>
  <c r="J20" i="8"/>
  <c r="E20" i="8"/>
  <c r="F133" i="8"/>
  <c r="J19" i="8"/>
  <c r="J14" i="8"/>
  <c r="J130" i="8" s="1"/>
  <c r="E7" i="8"/>
  <c r="E124" i="8" s="1"/>
  <c r="J39" i="7"/>
  <c r="J38" i="7"/>
  <c r="AY101" i="1"/>
  <c r="J37" i="7"/>
  <c r="AX101" i="1"/>
  <c r="BI160" i="7"/>
  <c r="BH160" i="7"/>
  <c r="BG160" i="7"/>
  <c r="BE160" i="7"/>
  <c r="T160" i="7"/>
  <c r="R160" i="7"/>
  <c r="P160" i="7"/>
  <c r="BI159" i="7"/>
  <c r="BH159" i="7"/>
  <c r="BG159" i="7"/>
  <c r="BE159" i="7"/>
  <c r="T159" i="7"/>
  <c r="R159" i="7"/>
  <c r="P159" i="7"/>
  <c r="BI158" i="7"/>
  <c r="BH158" i="7"/>
  <c r="BG158" i="7"/>
  <c r="BE158" i="7"/>
  <c r="T158" i="7"/>
  <c r="R158" i="7"/>
  <c r="P158" i="7"/>
  <c r="BI157" i="7"/>
  <c r="BH157" i="7"/>
  <c r="BG157" i="7"/>
  <c r="BE157" i="7"/>
  <c r="T157" i="7"/>
  <c r="R157" i="7"/>
  <c r="P157" i="7"/>
  <c r="BI156" i="7"/>
  <c r="BH156" i="7"/>
  <c r="BG156" i="7"/>
  <c r="BE156" i="7"/>
  <c r="T156" i="7"/>
  <c r="R156" i="7"/>
  <c r="P156" i="7"/>
  <c r="BI155" i="7"/>
  <c r="BH155" i="7"/>
  <c r="BG155" i="7"/>
  <c r="BE155" i="7"/>
  <c r="T155" i="7"/>
  <c r="R155" i="7"/>
  <c r="P155" i="7"/>
  <c r="BI154" i="7"/>
  <c r="BH154" i="7"/>
  <c r="BG154" i="7"/>
  <c r="BE154" i="7"/>
  <c r="T154" i="7"/>
  <c r="R154" i="7"/>
  <c r="P154" i="7"/>
  <c r="BI153" i="7"/>
  <c r="BH153" i="7"/>
  <c r="BG153" i="7"/>
  <c r="BE153" i="7"/>
  <c r="T153" i="7"/>
  <c r="R153" i="7"/>
  <c r="P153" i="7"/>
  <c r="BI152" i="7"/>
  <c r="BH152" i="7"/>
  <c r="BG152" i="7"/>
  <c r="BE152" i="7"/>
  <c r="T152" i="7"/>
  <c r="R152" i="7"/>
  <c r="P152" i="7"/>
  <c r="BI151" i="7"/>
  <c r="BH151" i="7"/>
  <c r="BG151" i="7"/>
  <c r="BE151" i="7"/>
  <c r="T151" i="7"/>
  <c r="R151" i="7"/>
  <c r="P151" i="7"/>
  <c r="BI150" i="7"/>
  <c r="BH150" i="7"/>
  <c r="BG150" i="7"/>
  <c r="BE150" i="7"/>
  <c r="T150" i="7"/>
  <c r="R150" i="7"/>
  <c r="P150" i="7"/>
  <c r="BI149" i="7"/>
  <c r="BH149" i="7"/>
  <c r="BG149" i="7"/>
  <c r="BE149" i="7"/>
  <c r="T149" i="7"/>
  <c r="R149" i="7"/>
  <c r="P149" i="7"/>
  <c r="BI148" i="7"/>
  <c r="BH148" i="7"/>
  <c r="BG148" i="7"/>
  <c r="BE148" i="7"/>
  <c r="T148" i="7"/>
  <c r="R148" i="7"/>
  <c r="P148" i="7"/>
  <c r="BI147" i="7"/>
  <c r="BH147" i="7"/>
  <c r="BG147" i="7"/>
  <c r="BE147" i="7"/>
  <c r="T147" i="7"/>
  <c r="R147" i="7"/>
  <c r="P147" i="7"/>
  <c r="BI146" i="7"/>
  <c r="BH146" i="7"/>
  <c r="BG146" i="7"/>
  <c r="BE146" i="7"/>
  <c r="T146" i="7"/>
  <c r="R146" i="7"/>
  <c r="P146" i="7"/>
  <c r="BI145" i="7"/>
  <c r="BH145" i="7"/>
  <c r="BG145" i="7"/>
  <c r="BE145" i="7"/>
  <c r="T145" i="7"/>
  <c r="R145" i="7"/>
  <c r="P145" i="7"/>
  <c r="BI144" i="7"/>
  <c r="BH144" i="7"/>
  <c r="BG144" i="7"/>
  <c r="BE144" i="7"/>
  <c r="T144" i="7"/>
  <c r="R144" i="7"/>
  <c r="P144" i="7"/>
  <c r="BI143" i="7"/>
  <c r="BH143" i="7"/>
  <c r="BG143" i="7"/>
  <c r="BE143" i="7"/>
  <c r="T143" i="7"/>
  <c r="R143" i="7"/>
  <c r="P143" i="7"/>
  <c r="BI142" i="7"/>
  <c r="BH142" i="7"/>
  <c r="BG142" i="7"/>
  <c r="BE142" i="7"/>
  <c r="T142" i="7"/>
  <c r="R142" i="7"/>
  <c r="P142" i="7"/>
  <c r="BI141" i="7"/>
  <c r="BH141" i="7"/>
  <c r="BG141" i="7"/>
  <c r="BE141" i="7"/>
  <c r="T141" i="7"/>
  <c r="R141" i="7"/>
  <c r="P141" i="7"/>
  <c r="BI140" i="7"/>
  <c r="BH140" i="7"/>
  <c r="BG140" i="7"/>
  <c r="BE140" i="7"/>
  <c r="T140" i="7"/>
  <c r="R140" i="7"/>
  <c r="P140" i="7"/>
  <c r="BI139" i="7"/>
  <c r="BH139" i="7"/>
  <c r="BG139" i="7"/>
  <c r="BE139" i="7"/>
  <c r="T139" i="7"/>
  <c r="R139" i="7"/>
  <c r="P139" i="7"/>
  <c r="BI138" i="7"/>
  <c r="BH138" i="7"/>
  <c r="BG138" i="7"/>
  <c r="BE138" i="7"/>
  <c r="T138" i="7"/>
  <c r="R138" i="7"/>
  <c r="P138" i="7"/>
  <c r="BI137" i="7"/>
  <c r="BH137" i="7"/>
  <c r="BG137" i="7"/>
  <c r="BE137" i="7"/>
  <c r="T137" i="7"/>
  <c r="R137" i="7"/>
  <c r="P137" i="7"/>
  <c r="BI136" i="7"/>
  <c r="BH136" i="7"/>
  <c r="BG136" i="7"/>
  <c r="BE136" i="7"/>
  <c r="T136" i="7"/>
  <c r="R136" i="7"/>
  <c r="P136" i="7"/>
  <c r="BI135" i="7"/>
  <c r="BH135" i="7"/>
  <c r="BG135" i="7"/>
  <c r="BE135" i="7"/>
  <c r="T135" i="7"/>
  <c r="R135" i="7"/>
  <c r="P135" i="7"/>
  <c r="BI134" i="7"/>
  <c r="BH134" i="7"/>
  <c r="BG134" i="7"/>
  <c r="BE134" i="7"/>
  <c r="T134" i="7"/>
  <c r="R134" i="7"/>
  <c r="P134" i="7"/>
  <c r="BI133" i="7"/>
  <c r="BH133" i="7"/>
  <c r="BG133" i="7"/>
  <c r="BE133" i="7"/>
  <c r="T133" i="7"/>
  <c r="R133" i="7"/>
  <c r="P133" i="7"/>
  <c r="BI132" i="7"/>
  <c r="BH132" i="7"/>
  <c r="BG132" i="7"/>
  <c r="BE132" i="7"/>
  <c r="T132" i="7"/>
  <c r="R132" i="7"/>
  <c r="P132" i="7"/>
  <c r="BI131" i="7"/>
  <c r="BH131" i="7"/>
  <c r="BG131" i="7"/>
  <c r="BE131" i="7"/>
  <c r="T131" i="7"/>
  <c r="R131" i="7"/>
  <c r="P131" i="7"/>
  <c r="BI130" i="7"/>
  <c r="BH130" i="7"/>
  <c r="BG130" i="7"/>
  <c r="BE130" i="7"/>
  <c r="T130" i="7"/>
  <c r="R130" i="7"/>
  <c r="P130" i="7"/>
  <c r="BI129" i="7"/>
  <c r="BH129" i="7"/>
  <c r="BG129" i="7"/>
  <c r="BE129" i="7"/>
  <c r="T129" i="7"/>
  <c r="R129" i="7"/>
  <c r="P129" i="7"/>
  <c r="BI128" i="7"/>
  <c r="BH128" i="7"/>
  <c r="BG128" i="7"/>
  <c r="BE128" i="7"/>
  <c r="T128" i="7"/>
  <c r="R128" i="7"/>
  <c r="P128" i="7"/>
  <c r="BI127" i="7"/>
  <c r="BH127" i="7"/>
  <c r="BG127" i="7"/>
  <c r="BE127" i="7"/>
  <c r="T127" i="7"/>
  <c r="R127" i="7"/>
  <c r="P127" i="7"/>
  <c r="BI126" i="7"/>
  <c r="BH126" i="7"/>
  <c r="BG126" i="7"/>
  <c r="BE126" i="7"/>
  <c r="T126" i="7"/>
  <c r="R126" i="7"/>
  <c r="P126" i="7"/>
  <c r="BI125" i="7"/>
  <c r="BH125" i="7"/>
  <c r="BG125" i="7"/>
  <c r="BE125" i="7"/>
  <c r="T125" i="7"/>
  <c r="R125" i="7"/>
  <c r="P125" i="7"/>
  <c r="J118" i="7"/>
  <c r="F118" i="7"/>
  <c r="F116" i="7"/>
  <c r="E114" i="7"/>
  <c r="J93" i="7"/>
  <c r="F93" i="7"/>
  <c r="F91" i="7"/>
  <c r="E89" i="7"/>
  <c r="J26" i="7"/>
  <c r="E26" i="7"/>
  <c r="J94" i="7"/>
  <c r="J25" i="7"/>
  <c r="J20" i="7"/>
  <c r="E20" i="7"/>
  <c r="F119" i="7" s="1"/>
  <c r="J19" i="7"/>
  <c r="J14" i="7"/>
  <c r="J116" i="7"/>
  <c r="E7" i="7"/>
  <c r="E110" i="7"/>
  <c r="J39" i="6"/>
  <c r="J38" i="6"/>
  <c r="AY100" i="1" s="1"/>
  <c r="J37" i="6"/>
  <c r="AX100" i="1"/>
  <c r="BI182" i="6"/>
  <c r="BH182" i="6"/>
  <c r="BG182" i="6"/>
  <c r="BE182" i="6"/>
  <c r="T182" i="6"/>
  <c r="R182" i="6"/>
  <c r="P182" i="6"/>
  <c r="BI181" i="6"/>
  <c r="BH181" i="6"/>
  <c r="BG181" i="6"/>
  <c r="BE181" i="6"/>
  <c r="T181" i="6"/>
  <c r="R181" i="6"/>
  <c r="P181" i="6"/>
  <c r="BI179" i="6"/>
  <c r="BH179" i="6"/>
  <c r="BG179" i="6"/>
  <c r="BE179" i="6"/>
  <c r="T179" i="6"/>
  <c r="R179" i="6"/>
  <c r="P179" i="6"/>
  <c r="BI178" i="6"/>
  <c r="BH178" i="6"/>
  <c r="BG178" i="6"/>
  <c r="BE178" i="6"/>
  <c r="T178" i="6"/>
  <c r="R178" i="6"/>
  <c r="P178" i="6"/>
  <c r="BI176" i="6"/>
  <c r="BH176" i="6"/>
  <c r="BG176" i="6"/>
  <c r="BE176" i="6"/>
  <c r="T176" i="6"/>
  <c r="R176" i="6"/>
  <c r="P176" i="6"/>
  <c r="BI175" i="6"/>
  <c r="BH175" i="6"/>
  <c r="BG175" i="6"/>
  <c r="BE175" i="6"/>
  <c r="T175" i="6"/>
  <c r="R175" i="6"/>
  <c r="P175" i="6"/>
  <c r="BI174" i="6"/>
  <c r="BH174" i="6"/>
  <c r="BG174" i="6"/>
  <c r="BE174" i="6"/>
  <c r="T174" i="6"/>
  <c r="R174" i="6"/>
  <c r="P174" i="6"/>
  <c r="BI173" i="6"/>
  <c r="BH173" i="6"/>
  <c r="BG173" i="6"/>
  <c r="BE173" i="6"/>
  <c r="T173" i="6"/>
  <c r="R173" i="6"/>
  <c r="P173" i="6"/>
  <c r="BI172" i="6"/>
  <c r="BH172" i="6"/>
  <c r="BG172" i="6"/>
  <c r="BE172" i="6"/>
  <c r="T172" i="6"/>
  <c r="R172" i="6"/>
  <c r="P172" i="6"/>
  <c r="BI171" i="6"/>
  <c r="BH171" i="6"/>
  <c r="BG171" i="6"/>
  <c r="BE171" i="6"/>
  <c r="T171" i="6"/>
  <c r="R171" i="6"/>
  <c r="P171" i="6"/>
  <c r="BI170" i="6"/>
  <c r="BH170" i="6"/>
  <c r="BG170" i="6"/>
  <c r="BE170" i="6"/>
  <c r="T170" i="6"/>
  <c r="R170" i="6"/>
  <c r="P170" i="6"/>
  <c r="BI169" i="6"/>
  <c r="BH169" i="6"/>
  <c r="BG169" i="6"/>
  <c r="BE169" i="6"/>
  <c r="T169" i="6"/>
  <c r="R169" i="6"/>
  <c r="P169" i="6"/>
  <c r="BI168" i="6"/>
  <c r="BH168" i="6"/>
  <c r="BG168" i="6"/>
  <c r="BE168" i="6"/>
  <c r="T168" i="6"/>
  <c r="R168" i="6"/>
  <c r="P168" i="6"/>
  <c r="BI167" i="6"/>
  <c r="BH167" i="6"/>
  <c r="BG167" i="6"/>
  <c r="BE167" i="6"/>
  <c r="T167" i="6"/>
  <c r="R167" i="6"/>
  <c r="P167" i="6"/>
  <c r="BI166" i="6"/>
  <c r="BH166" i="6"/>
  <c r="BG166" i="6"/>
  <c r="BE166" i="6"/>
  <c r="T166" i="6"/>
  <c r="R166" i="6"/>
  <c r="P166" i="6"/>
  <c r="BI165" i="6"/>
  <c r="BH165" i="6"/>
  <c r="BG165" i="6"/>
  <c r="BE165" i="6"/>
  <c r="T165" i="6"/>
  <c r="R165" i="6"/>
  <c r="P165" i="6"/>
  <c r="BI164" i="6"/>
  <c r="BH164" i="6"/>
  <c r="BG164" i="6"/>
  <c r="BE164" i="6"/>
  <c r="T164" i="6"/>
  <c r="R164" i="6"/>
  <c r="P164" i="6"/>
  <c r="BI163" i="6"/>
  <c r="BH163" i="6"/>
  <c r="BG163" i="6"/>
  <c r="BE163" i="6"/>
  <c r="T163" i="6"/>
  <c r="R163" i="6"/>
  <c r="P163" i="6"/>
  <c r="BI162" i="6"/>
  <c r="BH162" i="6"/>
  <c r="BG162" i="6"/>
  <c r="BE162" i="6"/>
  <c r="T162" i="6"/>
  <c r="R162" i="6"/>
  <c r="P162" i="6"/>
  <c r="BI161" i="6"/>
  <c r="BH161" i="6"/>
  <c r="BG161" i="6"/>
  <c r="BE161" i="6"/>
  <c r="T161" i="6"/>
  <c r="R161" i="6"/>
  <c r="P161" i="6"/>
  <c r="BI160" i="6"/>
  <c r="BH160" i="6"/>
  <c r="BG160" i="6"/>
  <c r="BE160" i="6"/>
  <c r="T160" i="6"/>
  <c r="R160" i="6"/>
  <c r="P160" i="6"/>
  <c r="BI159" i="6"/>
  <c r="BH159" i="6"/>
  <c r="BG159" i="6"/>
  <c r="BE159" i="6"/>
  <c r="T159" i="6"/>
  <c r="R159" i="6"/>
  <c r="P159" i="6"/>
  <c r="BI158" i="6"/>
  <c r="BH158" i="6"/>
  <c r="BG158" i="6"/>
  <c r="BE158" i="6"/>
  <c r="T158" i="6"/>
  <c r="R158" i="6"/>
  <c r="P158" i="6"/>
  <c r="BI157" i="6"/>
  <c r="BH157" i="6"/>
  <c r="BG157" i="6"/>
  <c r="BE157" i="6"/>
  <c r="T157" i="6"/>
  <c r="R157" i="6"/>
  <c r="P157" i="6"/>
  <c r="BI156" i="6"/>
  <c r="BH156" i="6"/>
  <c r="BG156" i="6"/>
  <c r="BE156" i="6"/>
  <c r="T156" i="6"/>
  <c r="R156" i="6"/>
  <c r="P156" i="6"/>
  <c r="BI155" i="6"/>
  <c r="BH155" i="6"/>
  <c r="BG155" i="6"/>
  <c r="BE155" i="6"/>
  <c r="T155" i="6"/>
  <c r="R155" i="6"/>
  <c r="P155" i="6"/>
  <c r="BI154" i="6"/>
  <c r="BH154" i="6"/>
  <c r="BG154" i="6"/>
  <c r="BE154" i="6"/>
  <c r="T154" i="6"/>
  <c r="R154" i="6"/>
  <c r="P154" i="6"/>
  <c r="BI153" i="6"/>
  <c r="BH153" i="6"/>
  <c r="BG153" i="6"/>
  <c r="BE153" i="6"/>
  <c r="T153" i="6"/>
  <c r="R153" i="6"/>
  <c r="P153" i="6"/>
  <c r="BI152" i="6"/>
  <c r="BH152" i="6"/>
  <c r="BG152" i="6"/>
  <c r="BE152" i="6"/>
  <c r="T152" i="6"/>
  <c r="R152" i="6"/>
  <c r="P152" i="6"/>
  <c r="BI151" i="6"/>
  <c r="BH151" i="6"/>
  <c r="BG151" i="6"/>
  <c r="BE151" i="6"/>
  <c r="T151" i="6"/>
  <c r="R151" i="6"/>
  <c r="P151" i="6"/>
  <c r="BI150" i="6"/>
  <c r="BH150" i="6"/>
  <c r="BG150" i="6"/>
  <c r="BE150" i="6"/>
  <c r="T150" i="6"/>
  <c r="R150" i="6"/>
  <c r="P150" i="6"/>
  <c r="BI149" i="6"/>
  <c r="BH149" i="6"/>
  <c r="BG149" i="6"/>
  <c r="BE149" i="6"/>
  <c r="T149" i="6"/>
  <c r="R149" i="6"/>
  <c r="P149" i="6"/>
  <c r="BI148" i="6"/>
  <c r="BH148" i="6"/>
  <c r="BG148" i="6"/>
  <c r="BE148" i="6"/>
  <c r="T148" i="6"/>
  <c r="R148" i="6"/>
  <c r="P148" i="6"/>
  <c r="BI147" i="6"/>
  <c r="BH147" i="6"/>
  <c r="BG147" i="6"/>
  <c r="BE147" i="6"/>
  <c r="T147" i="6"/>
  <c r="R147" i="6"/>
  <c r="P147" i="6"/>
  <c r="BI146" i="6"/>
  <c r="BH146" i="6"/>
  <c r="BG146" i="6"/>
  <c r="BE146" i="6"/>
  <c r="T146" i="6"/>
  <c r="R146" i="6"/>
  <c r="P146" i="6"/>
  <c r="BI145" i="6"/>
  <c r="BH145" i="6"/>
  <c r="BG145" i="6"/>
  <c r="BE145" i="6"/>
  <c r="T145" i="6"/>
  <c r="R145" i="6"/>
  <c r="P145" i="6"/>
  <c r="BI144" i="6"/>
  <c r="BH144" i="6"/>
  <c r="BG144" i="6"/>
  <c r="BE144" i="6"/>
  <c r="T144" i="6"/>
  <c r="R144" i="6"/>
  <c r="P144" i="6"/>
  <c r="BI143" i="6"/>
  <c r="BH143" i="6"/>
  <c r="BG143" i="6"/>
  <c r="BE143" i="6"/>
  <c r="T143" i="6"/>
  <c r="R143" i="6"/>
  <c r="P143" i="6"/>
  <c r="BI142" i="6"/>
  <c r="BH142" i="6"/>
  <c r="BG142" i="6"/>
  <c r="BE142" i="6"/>
  <c r="T142" i="6"/>
  <c r="R142" i="6"/>
  <c r="P142" i="6"/>
  <c r="BI141" i="6"/>
  <c r="BH141" i="6"/>
  <c r="BG141" i="6"/>
  <c r="BE141" i="6"/>
  <c r="T141" i="6"/>
  <c r="R141" i="6"/>
  <c r="P141" i="6"/>
  <c r="BI140" i="6"/>
  <c r="BH140" i="6"/>
  <c r="BG140" i="6"/>
  <c r="BE140" i="6"/>
  <c r="T140" i="6"/>
  <c r="R140" i="6"/>
  <c r="P140" i="6"/>
  <c r="BI139" i="6"/>
  <c r="BH139" i="6"/>
  <c r="BG139" i="6"/>
  <c r="BE139" i="6"/>
  <c r="T139" i="6"/>
  <c r="R139" i="6"/>
  <c r="P139" i="6"/>
  <c r="BI138" i="6"/>
  <c r="BH138" i="6"/>
  <c r="BG138" i="6"/>
  <c r="BE138" i="6"/>
  <c r="T138" i="6"/>
  <c r="R138" i="6"/>
  <c r="P138" i="6"/>
  <c r="BI137" i="6"/>
  <c r="BH137" i="6"/>
  <c r="BG137" i="6"/>
  <c r="BE137" i="6"/>
  <c r="T137" i="6"/>
  <c r="R137" i="6"/>
  <c r="P137" i="6"/>
  <c r="BI136" i="6"/>
  <c r="BH136" i="6"/>
  <c r="BG136" i="6"/>
  <c r="BE136" i="6"/>
  <c r="T136" i="6"/>
  <c r="R136" i="6"/>
  <c r="P136" i="6"/>
  <c r="BI135" i="6"/>
  <c r="BH135" i="6"/>
  <c r="BG135" i="6"/>
  <c r="BE135" i="6"/>
  <c r="T135" i="6"/>
  <c r="R135" i="6"/>
  <c r="P135" i="6"/>
  <c r="BI134" i="6"/>
  <c r="BH134" i="6"/>
  <c r="BG134" i="6"/>
  <c r="BE134" i="6"/>
  <c r="T134" i="6"/>
  <c r="R134" i="6"/>
  <c r="P134" i="6"/>
  <c r="BI133" i="6"/>
  <c r="BH133" i="6"/>
  <c r="BG133" i="6"/>
  <c r="BE133" i="6"/>
  <c r="T133" i="6"/>
  <c r="R133" i="6"/>
  <c r="P133" i="6"/>
  <c r="BI132" i="6"/>
  <c r="BH132" i="6"/>
  <c r="BG132" i="6"/>
  <c r="BE132" i="6"/>
  <c r="T132" i="6"/>
  <c r="R132" i="6"/>
  <c r="P132" i="6"/>
  <c r="BI131" i="6"/>
  <c r="BH131" i="6"/>
  <c r="BG131" i="6"/>
  <c r="BE131" i="6"/>
  <c r="T131" i="6"/>
  <c r="R131" i="6"/>
  <c r="P131" i="6"/>
  <c r="BI130" i="6"/>
  <c r="BH130" i="6"/>
  <c r="BG130" i="6"/>
  <c r="BE130" i="6"/>
  <c r="T130" i="6"/>
  <c r="R130" i="6"/>
  <c r="P130" i="6"/>
  <c r="BI129" i="6"/>
  <c r="BH129" i="6"/>
  <c r="BG129" i="6"/>
  <c r="BE129" i="6"/>
  <c r="T129" i="6"/>
  <c r="R129" i="6"/>
  <c r="P129" i="6"/>
  <c r="BI128" i="6"/>
  <c r="BH128" i="6"/>
  <c r="BG128" i="6"/>
  <c r="BE128" i="6"/>
  <c r="T128" i="6"/>
  <c r="R128" i="6"/>
  <c r="P128" i="6"/>
  <c r="BI127" i="6"/>
  <c r="BH127" i="6"/>
  <c r="BG127" i="6"/>
  <c r="BE127" i="6"/>
  <c r="T127" i="6"/>
  <c r="R127" i="6"/>
  <c r="P127" i="6"/>
  <c r="J120" i="6"/>
  <c r="F120" i="6"/>
  <c r="F118" i="6"/>
  <c r="E116" i="6"/>
  <c r="J93" i="6"/>
  <c r="F93" i="6"/>
  <c r="F91" i="6"/>
  <c r="E89" i="6"/>
  <c r="J26" i="6"/>
  <c r="E26" i="6"/>
  <c r="J94" i="6"/>
  <c r="J25" i="6"/>
  <c r="J20" i="6"/>
  <c r="E20" i="6"/>
  <c r="F121" i="6" s="1"/>
  <c r="J19" i="6"/>
  <c r="J14" i="6"/>
  <c r="J118" i="6" s="1"/>
  <c r="E7" i="6"/>
  <c r="E85" i="6" s="1"/>
  <c r="J39" i="5"/>
  <c r="J38" i="5"/>
  <c r="AY99" i="1" s="1"/>
  <c r="J37" i="5"/>
  <c r="AX99" i="1"/>
  <c r="BI297" i="5"/>
  <c r="BH297" i="5"/>
  <c r="BG297" i="5"/>
  <c r="BE297" i="5"/>
  <c r="T297" i="5"/>
  <c r="R297" i="5"/>
  <c r="P297" i="5"/>
  <c r="BI296" i="5"/>
  <c r="BH296" i="5"/>
  <c r="BG296" i="5"/>
  <c r="BE296" i="5"/>
  <c r="T296" i="5"/>
  <c r="R296" i="5"/>
  <c r="P296" i="5"/>
  <c r="BI294" i="5"/>
  <c r="BH294" i="5"/>
  <c r="BG294" i="5"/>
  <c r="BE294" i="5"/>
  <c r="T294" i="5"/>
  <c r="R294" i="5"/>
  <c r="P294" i="5"/>
  <c r="BI293" i="5"/>
  <c r="BH293" i="5"/>
  <c r="BG293" i="5"/>
  <c r="BE293" i="5"/>
  <c r="T293" i="5"/>
  <c r="R293" i="5"/>
  <c r="P293" i="5"/>
  <c r="BI292" i="5"/>
  <c r="BH292" i="5"/>
  <c r="BG292" i="5"/>
  <c r="BE292" i="5"/>
  <c r="T292" i="5"/>
  <c r="R292" i="5"/>
  <c r="P292" i="5"/>
  <c r="BI291" i="5"/>
  <c r="BH291" i="5"/>
  <c r="BG291" i="5"/>
  <c r="BE291" i="5"/>
  <c r="T291" i="5"/>
  <c r="R291" i="5"/>
  <c r="P291" i="5"/>
  <c r="BI290" i="5"/>
  <c r="BH290" i="5"/>
  <c r="BG290" i="5"/>
  <c r="BE290" i="5"/>
  <c r="T290" i="5"/>
  <c r="R290" i="5"/>
  <c r="P290" i="5"/>
  <c r="BI289" i="5"/>
  <c r="BH289" i="5"/>
  <c r="BG289" i="5"/>
  <c r="BE289" i="5"/>
  <c r="T289" i="5"/>
  <c r="R289" i="5"/>
  <c r="P289" i="5"/>
  <c r="BI288" i="5"/>
  <c r="BH288" i="5"/>
  <c r="BG288" i="5"/>
  <c r="BE288" i="5"/>
  <c r="T288" i="5"/>
  <c r="R288" i="5"/>
  <c r="P288" i="5"/>
  <c r="BI287" i="5"/>
  <c r="BH287" i="5"/>
  <c r="BG287" i="5"/>
  <c r="BE287" i="5"/>
  <c r="T287" i="5"/>
  <c r="R287" i="5"/>
  <c r="P287" i="5"/>
  <c r="BI286" i="5"/>
  <c r="BH286" i="5"/>
  <c r="BG286" i="5"/>
  <c r="BE286" i="5"/>
  <c r="T286" i="5"/>
  <c r="R286" i="5"/>
  <c r="P286" i="5"/>
  <c r="BI285" i="5"/>
  <c r="BH285" i="5"/>
  <c r="BG285" i="5"/>
  <c r="BE285" i="5"/>
  <c r="T285" i="5"/>
  <c r="R285" i="5"/>
  <c r="P285" i="5"/>
  <c r="BI284" i="5"/>
  <c r="BH284" i="5"/>
  <c r="BG284" i="5"/>
  <c r="BE284" i="5"/>
  <c r="T284" i="5"/>
  <c r="R284" i="5"/>
  <c r="P284" i="5"/>
  <c r="BI283" i="5"/>
  <c r="BH283" i="5"/>
  <c r="BG283" i="5"/>
  <c r="BE283" i="5"/>
  <c r="T283" i="5"/>
  <c r="R283" i="5"/>
  <c r="P283" i="5"/>
  <c r="BI282" i="5"/>
  <c r="BH282" i="5"/>
  <c r="BG282" i="5"/>
  <c r="BE282" i="5"/>
  <c r="T282" i="5"/>
  <c r="R282" i="5"/>
  <c r="P282" i="5"/>
  <c r="BI281" i="5"/>
  <c r="BH281" i="5"/>
  <c r="BG281" i="5"/>
  <c r="BE281" i="5"/>
  <c r="T281" i="5"/>
  <c r="R281" i="5"/>
  <c r="P281" i="5"/>
  <c r="BI280" i="5"/>
  <c r="BH280" i="5"/>
  <c r="BG280" i="5"/>
  <c r="BE280" i="5"/>
  <c r="T280" i="5"/>
  <c r="R280" i="5"/>
  <c r="P280" i="5"/>
  <c r="BI279" i="5"/>
  <c r="BH279" i="5"/>
  <c r="BG279" i="5"/>
  <c r="BE279" i="5"/>
  <c r="T279" i="5"/>
  <c r="R279" i="5"/>
  <c r="P279" i="5"/>
  <c r="BI278" i="5"/>
  <c r="BH278" i="5"/>
  <c r="BG278" i="5"/>
  <c r="BE278" i="5"/>
  <c r="T278" i="5"/>
  <c r="R278" i="5"/>
  <c r="P278" i="5"/>
  <c r="BI277" i="5"/>
  <c r="BH277" i="5"/>
  <c r="BG277" i="5"/>
  <c r="BE277" i="5"/>
  <c r="T277" i="5"/>
  <c r="R277" i="5"/>
  <c r="P277" i="5"/>
  <c r="BI276" i="5"/>
  <c r="BH276" i="5"/>
  <c r="BG276" i="5"/>
  <c r="BE276" i="5"/>
  <c r="T276" i="5"/>
  <c r="R276" i="5"/>
  <c r="P276" i="5"/>
  <c r="BI275" i="5"/>
  <c r="BH275" i="5"/>
  <c r="BG275" i="5"/>
  <c r="BE275" i="5"/>
  <c r="T275" i="5"/>
  <c r="R275" i="5"/>
  <c r="P275" i="5"/>
  <c r="BI274" i="5"/>
  <c r="BH274" i="5"/>
  <c r="BG274" i="5"/>
  <c r="BE274" i="5"/>
  <c r="T274" i="5"/>
  <c r="R274" i="5"/>
  <c r="P274" i="5"/>
  <c r="BI273" i="5"/>
  <c r="BH273" i="5"/>
  <c r="BG273" i="5"/>
  <c r="BE273" i="5"/>
  <c r="T273" i="5"/>
  <c r="R273" i="5"/>
  <c r="P273" i="5"/>
  <c r="BI272" i="5"/>
  <c r="BH272" i="5"/>
  <c r="BG272" i="5"/>
  <c r="BE272" i="5"/>
  <c r="T272" i="5"/>
  <c r="R272" i="5"/>
  <c r="P272" i="5"/>
  <c r="BI271" i="5"/>
  <c r="BH271" i="5"/>
  <c r="BG271" i="5"/>
  <c r="BE271" i="5"/>
  <c r="T271" i="5"/>
  <c r="R271" i="5"/>
  <c r="P271" i="5"/>
  <c r="BI270" i="5"/>
  <c r="BH270" i="5"/>
  <c r="BG270" i="5"/>
  <c r="BE270" i="5"/>
  <c r="T270" i="5"/>
  <c r="R270" i="5"/>
  <c r="P270" i="5"/>
  <c r="BI269" i="5"/>
  <c r="BH269" i="5"/>
  <c r="BG269" i="5"/>
  <c r="BE269" i="5"/>
  <c r="T269" i="5"/>
  <c r="R269" i="5"/>
  <c r="P269" i="5"/>
  <c r="BI268" i="5"/>
  <c r="BH268" i="5"/>
  <c r="BG268" i="5"/>
  <c r="BE268" i="5"/>
  <c r="T268" i="5"/>
  <c r="R268" i="5"/>
  <c r="P268" i="5"/>
  <c r="BI267" i="5"/>
  <c r="BH267" i="5"/>
  <c r="BG267" i="5"/>
  <c r="BE267" i="5"/>
  <c r="T267" i="5"/>
  <c r="R267" i="5"/>
  <c r="P267" i="5"/>
  <c r="BI266" i="5"/>
  <c r="BH266" i="5"/>
  <c r="BG266" i="5"/>
  <c r="BE266" i="5"/>
  <c r="T266" i="5"/>
  <c r="R266" i="5"/>
  <c r="P266" i="5"/>
  <c r="BI265" i="5"/>
  <c r="BH265" i="5"/>
  <c r="BG265" i="5"/>
  <c r="BE265" i="5"/>
  <c r="T265" i="5"/>
  <c r="R265" i="5"/>
  <c r="P265" i="5"/>
  <c r="BI264" i="5"/>
  <c r="BH264" i="5"/>
  <c r="BG264" i="5"/>
  <c r="BE264" i="5"/>
  <c r="T264" i="5"/>
  <c r="R264" i="5"/>
  <c r="P264" i="5"/>
  <c r="BI263" i="5"/>
  <c r="BH263" i="5"/>
  <c r="BG263" i="5"/>
  <c r="BE263" i="5"/>
  <c r="T263" i="5"/>
  <c r="R263" i="5"/>
  <c r="P263" i="5"/>
  <c r="BI262" i="5"/>
  <c r="BH262" i="5"/>
  <c r="BG262" i="5"/>
  <c r="BE262" i="5"/>
  <c r="T262" i="5"/>
  <c r="R262" i="5"/>
  <c r="P262" i="5"/>
  <c r="BI261" i="5"/>
  <c r="BH261" i="5"/>
  <c r="BG261" i="5"/>
  <c r="BE261" i="5"/>
  <c r="T261" i="5"/>
  <c r="R261" i="5"/>
  <c r="P261" i="5"/>
  <c r="BI260" i="5"/>
  <c r="BH260" i="5"/>
  <c r="BG260" i="5"/>
  <c r="BE260" i="5"/>
  <c r="T260" i="5"/>
  <c r="R260" i="5"/>
  <c r="P260" i="5"/>
  <c r="BI259" i="5"/>
  <c r="BH259" i="5"/>
  <c r="BG259" i="5"/>
  <c r="BE259" i="5"/>
  <c r="T259" i="5"/>
  <c r="R259" i="5"/>
  <c r="P259" i="5"/>
  <c r="BI258" i="5"/>
  <c r="BH258" i="5"/>
  <c r="BG258" i="5"/>
  <c r="BE258" i="5"/>
  <c r="T258" i="5"/>
  <c r="R258" i="5"/>
  <c r="P258" i="5"/>
  <c r="BI257" i="5"/>
  <c r="BH257" i="5"/>
  <c r="BG257" i="5"/>
  <c r="BE257" i="5"/>
  <c r="T257" i="5"/>
  <c r="R257" i="5"/>
  <c r="P257" i="5"/>
  <c r="BI256" i="5"/>
  <c r="BH256" i="5"/>
  <c r="BG256" i="5"/>
  <c r="BE256" i="5"/>
  <c r="T256" i="5"/>
  <c r="R256" i="5"/>
  <c r="P256" i="5"/>
  <c r="BI255" i="5"/>
  <c r="BH255" i="5"/>
  <c r="BG255" i="5"/>
  <c r="BE255" i="5"/>
  <c r="T255" i="5"/>
  <c r="R255" i="5"/>
  <c r="P255" i="5"/>
  <c r="BI254" i="5"/>
  <c r="BH254" i="5"/>
  <c r="BG254" i="5"/>
  <c r="BE254" i="5"/>
  <c r="T254" i="5"/>
  <c r="R254" i="5"/>
  <c r="P254" i="5"/>
  <c r="BI253" i="5"/>
  <c r="BH253" i="5"/>
  <c r="BG253" i="5"/>
  <c r="BE253" i="5"/>
  <c r="T253" i="5"/>
  <c r="R253" i="5"/>
  <c r="P253" i="5"/>
  <c r="BI252" i="5"/>
  <c r="BH252" i="5"/>
  <c r="BG252" i="5"/>
  <c r="BE252" i="5"/>
  <c r="T252" i="5"/>
  <c r="R252" i="5"/>
  <c r="P252" i="5"/>
  <c r="BI251" i="5"/>
  <c r="BH251" i="5"/>
  <c r="BG251" i="5"/>
  <c r="BE251" i="5"/>
  <c r="T251" i="5"/>
  <c r="R251" i="5"/>
  <c r="P251" i="5"/>
  <c r="BI250" i="5"/>
  <c r="BH250" i="5"/>
  <c r="BG250" i="5"/>
  <c r="BE250" i="5"/>
  <c r="T250" i="5"/>
  <c r="R250" i="5"/>
  <c r="P250" i="5"/>
  <c r="BI249" i="5"/>
  <c r="BH249" i="5"/>
  <c r="BG249" i="5"/>
  <c r="BE249" i="5"/>
  <c r="T249" i="5"/>
  <c r="R249" i="5"/>
  <c r="P249" i="5"/>
  <c r="BI248" i="5"/>
  <c r="BH248" i="5"/>
  <c r="BG248" i="5"/>
  <c r="BE248" i="5"/>
  <c r="T248" i="5"/>
  <c r="R248" i="5"/>
  <c r="P248" i="5"/>
  <c r="BI247" i="5"/>
  <c r="BH247" i="5"/>
  <c r="BG247" i="5"/>
  <c r="BE247" i="5"/>
  <c r="T247" i="5"/>
  <c r="R247" i="5"/>
  <c r="P247" i="5"/>
  <c r="BI246" i="5"/>
  <c r="BH246" i="5"/>
  <c r="BG246" i="5"/>
  <c r="BE246" i="5"/>
  <c r="T246" i="5"/>
  <c r="R246" i="5"/>
  <c r="P246" i="5"/>
  <c r="BI245" i="5"/>
  <c r="BH245" i="5"/>
  <c r="BG245" i="5"/>
  <c r="BE245" i="5"/>
  <c r="T245" i="5"/>
  <c r="R245" i="5"/>
  <c r="P245" i="5"/>
  <c r="BI244" i="5"/>
  <c r="BH244" i="5"/>
  <c r="BG244" i="5"/>
  <c r="BE244" i="5"/>
  <c r="T244" i="5"/>
  <c r="R244" i="5"/>
  <c r="P244" i="5"/>
  <c r="BI243" i="5"/>
  <c r="BH243" i="5"/>
  <c r="BG243" i="5"/>
  <c r="BE243" i="5"/>
  <c r="T243" i="5"/>
  <c r="R243" i="5"/>
  <c r="P243" i="5"/>
  <c r="BI242" i="5"/>
  <c r="BH242" i="5"/>
  <c r="BG242" i="5"/>
  <c r="BE242" i="5"/>
  <c r="T242" i="5"/>
  <c r="R242" i="5"/>
  <c r="P242" i="5"/>
  <c r="BI241" i="5"/>
  <c r="BH241" i="5"/>
  <c r="BG241" i="5"/>
  <c r="BE241" i="5"/>
  <c r="T241" i="5"/>
  <c r="R241" i="5"/>
  <c r="P241" i="5"/>
  <c r="BI240" i="5"/>
  <c r="BH240" i="5"/>
  <c r="BG240" i="5"/>
  <c r="BE240" i="5"/>
  <c r="T240" i="5"/>
  <c r="R240" i="5"/>
  <c r="P240" i="5"/>
  <c r="BI239" i="5"/>
  <c r="BH239" i="5"/>
  <c r="BG239" i="5"/>
  <c r="BE239" i="5"/>
  <c r="T239" i="5"/>
  <c r="R239" i="5"/>
  <c r="P239" i="5"/>
  <c r="BI238" i="5"/>
  <c r="BH238" i="5"/>
  <c r="BG238" i="5"/>
  <c r="BE238" i="5"/>
  <c r="T238" i="5"/>
  <c r="R238" i="5"/>
  <c r="P238" i="5"/>
  <c r="BI237" i="5"/>
  <c r="BH237" i="5"/>
  <c r="BG237" i="5"/>
  <c r="BE237" i="5"/>
  <c r="T237" i="5"/>
  <c r="R237" i="5"/>
  <c r="P237" i="5"/>
  <c r="BI236" i="5"/>
  <c r="BH236" i="5"/>
  <c r="BG236" i="5"/>
  <c r="BE236" i="5"/>
  <c r="T236" i="5"/>
  <c r="R236" i="5"/>
  <c r="P236" i="5"/>
  <c r="BI235" i="5"/>
  <c r="BH235" i="5"/>
  <c r="BG235" i="5"/>
  <c r="BE235" i="5"/>
  <c r="T235" i="5"/>
  <c r="R235" i="5"/>
  <c r="P235" i="5"/>
  <c r="BI234" i="5"/>
  <c r="BH234" i="5"/>
  <c r="BG234" i="5"/>
  <c r="BE234" i="5"/>
  <c r="T234" i="5"/>
  <c r="R234" i="5"/>
  <c r="P234" i="5"/>
  <c r="BI233" i="5"/>
  <c r="BH233" i="5"/>
  <c r="BG233" i="5"/>
  <c r="BE233" i="5"/>
  <c r="T233" i="5"/>
  <c r="R233" i="5"/>
  <c r="P233" i="5"/>
  <c r="BI232" i="5"/>
  <c r="BH232" i="5"/>
  <c r="BG232" i="5"/>
  <c r="BE232" i="5"/>
  <c r="T232" i="5"/>
  <c r="R232" i="5"/>
  <c r="P232" i="5"/>
  <c r="BI231" i="5"/>
  <c r="BH231" i="5"/>
  <c r="BG231" i="5"/>
  <c r="BE231" i="5"/>
  <c r="T231" i="5"/>
  <c r="R231" i="5"/>
  <c r="P231" i="5"/>
  <c r="BI230" i="5"/>
  <c r="BH230" i="5"/>
  <c r="BG230" i="5"/>
  <c r="BE230" i="5"/>
  <c r="T230" i="5"/>
  <c r="R230" i="5"/>
  <c r="P230" i="5"/>
  <c r="BI229" i="5"/>
  <c r="BH229" i="5"/>
  <c r="BG229" i="5"/>
  <c r="BE229" i="5"/>
  <c r="T229" i="5"/>
  <c r="R229" i="5"/>
  <c r="P229" i="5"/>
  <c r="BI228" i="5"/>
  <c r="BH228" i="5"/>
  <c r="BG228" i="5"/>
  <c r="BE228" i="5"/>
  <c r="T228" i="5"/>
  <c r="R228" i="5"/>
  <c r="P228" i="5"/>
  <c r="BI227" i="5"/>
  <c r="BH227" i="5"/>
  <c r="BG227" i="5"/>
  <c r="BE227" i="5"/>
  <c r="T227" i="5"/>
  <c r="R227" i="5"/>
  <c r="P227" i="5"/>
  <c r="BI226" i="5"/>
  <c r="BH226" i="5"/>
  <c r="BG226" i="5"/>
  <c r="BE226" i="5"/>
  <c r="T226" i="5"/>
  <c r="R226" i="5"/>
  <c r="P226" i="5"/>
  <c r="BI225" i="5"/>
  <c r="BH225" i="5"/>
  <c r="BG225" i="5"/>
  <c r="BE225" i="5"/>
  <c r="T225" i="5"/>
  <c r="R225" i="5"/>
  <c r="P225" i="5"/>
  <c r="BI224" i="5"/>
  <c r="BH224" i="5"/>
  <c r="BG224" i="5"/>
  <c r="BE224" i="5"/>
  <c r="T224" i="5"/>
  <c r="R224" i="5"/>
  <c r="P224" i="5"/>
  <c r="BI223" i="5"/>
  <c r="BH223" i="5"/>
  <c r="BG223" i="5"/>
  <c r="BE223" i="5"/>
  <c r="T223" i="5"/>
  <c r="R223" i="5"/>
  <c r="P223" i="5"/>
  <c r="BI222" i="5"/>
  <c r="BH222" i="5"/>
  <c r="BG222" i="5"/>
  <c r="BE222" i="5"/>
  <c r="T222" i="5"/>
  <c r="R222" i="5"/>
  <c r="P222" i="5"/>
  <c r="BI221" i="5"/>
  <c r="BH221" i="5"/>
  <c r="BG221" i="5"/>
  <c r="BE221" i="5"/>
  <c r="T221" i="5"/>
  <c r="R221" i="5"/>
  <c r="P221" i="5"/>
  <c r="BI220" i="5"/>
  <c r="BH220" i="5"/>
  <c r="BG220" i="5"/>
  <c r="BE220" i="5"/>
  <c r="T220" i="5"/>
  <c r="R220" i="5"/>
  <c r="P220" i="5"/>
  <c r="BI219" i="5"/>
  <c r="BH219" i="5"/>
  <c r="BG219" i="5"/>
  <c r="BE219" i="5"/>
  <c r="T219" i="5"/>
  <c r="R219" i="5"/>
  <c r="P219" i="5"/>
  <c r="BI218" i="5"/>
  <c r="BH218" i="5"/>
  <c r="BG218" i="5"/>
  <c r="BE218" i="5"/>
  <c r="T218" i="5"/>
  <c r="R218" i="5"/>
  <c r="P218" i="5"/>
  <c r="BI217" i="5"/>
  <c r="BH217" i="5"/>
  <c r="BG217" i="5"/>
  <c r="BE217" i="5"/>
  <c r="T217" i="5"/>
  <c r="R217" i="5"/>
  <c r="P217" i="5"/>
  <c r="BI216" i="5"/>
  <c r="BH216" i="5"/>
  <c r="BG216" i="5"/>
  <c r="BE216" i="5"/>
  <c r="T216" i="5"/>
  <c r="R216" i="5"/>
  <c r="P216" i="5"/>
  <c r="BI215" i="5"/>
  <c r="BH215" i="5"/>
  <c r="BG215" i="5"/>
  <c r="BE215" i="5"/>
  <c r="T215" i="5"/>
  <c r="R215" i="5"/>
  <c r="P215" i="5"/>
  <c r="BI214" i="5"/>
  <c r="BH214" i="5"/>
  <c r="BG214" i="5"/>
  <c r="BE214" i="5"/>
  <c r="T214" i="5"/>
  <c r="R214" i="5"/>
  <c r="P214" i="5"/>
  <c r="BI213" i="5"/>
  <c r="BH213" i="5"/>
  <c r="BG213" i="5"/>
  <c r="BE213" i="5"/>
  <c r="T213" i="5"/>
  <c r="R213" i="5"/>
  <c r="P213" i="5"/>
  <c r="BI212" i="5"/>
  <c r="BH212" i="5"/>
  <c r="BG212" i="5"/>
  <c r="BE212" i="5"/>
  <c r="T212" i="5"/>
  <c r="R212" i="5"/>
  <c r="P212" i="5"/>
  <c r="BI211" i="5"/>
  <c r="BH211" i="5"/>
  <c r="BG211" i="5"/>
  <c r="BE211" i="5"/>
  <c r="T211" i="5"/>
  <c r="R211" i="5"/>
  <c r="P211" i="5"/>
  <c r="BI210" i="5"/>
  <c r="BH210" i="5"/>
  <c r="BG210" i="5"/>
  <c r="BE210" i="5"/>
  <c r="T210" i="5"/>
  <c r="R210" i="5"/>
  <c r="P210" i="5"/>
  <c r="BI209" i="5"/>
  <c r="BH209" i="5"/>
  <c r="BG209" i="5"/>
  <c r="BE209" i="5"/>
  <c r="T209" i="5"/>
  <c r="R209" i="5"/>
  <c r="P209" i="5"/>
  <c r="BI208" i="5"/>
  <c r="BH208" i="5"/>
  <c r="BG208" i="5"/>
  <c r="BE208" i="5"/>
  <c r="T208" i="5"/>
  <c r="R208" i="5"/>
  <c r="P208" i="5"/>
  <c r="BI207" i="5"/>
  <c r="BH207" i="5"/>
  <c r="BG207" i="5"/>
  <c r="BE207" i="5"/>
  <c r="T207" i="5"/>
  <c r="R207" i="5"/>
  <c r="P207" i="5"/>
  <c r="BI206" i="5"/>
  <c r="BH206" i="5"/>
  <c r="BG206" i="5"/>
  <c r="BE206" i="5"/>
  <c r="T206" i="5"/>
  <c r="R206" i="5"/>
  <c r="P206" i="5"/>
  <c r="BI205" i="5"/>
  <c r="BH205" i="5"/>
  <c r="BG205" i="5"/>
  <c r="BE205" i="5"/>
  <c r="T205" i="5"/>
  <c r="R205" i="5"/>
  <c r="P205" i="5"/>
  <c r="BI204" i="5"/>
  <c r="BH204" i="5"/>
  <c r="BG204" i="5"/>
  <c r="BE204" i="5"/>
  <c r="T204" i="5"/>
  <c r="R204" i="5"/>
  <c r="P204" i="5"/>
  <c r="BI203" i="5"/>
  <c r="BH203" i="5"/>
  <c r="BG203" i="5"/>
  <c r="BE203" i="5"/>
  <c r="T203" i="5"/>
  <c r="R203" i="5"/>
  <c r="P203" i="5"/>
  <c r="BI202" i="5"/>
  <c r="BH202" i="5"/>
  <c r="BG202" i="5"/>
  <c r="BE202" i="5"/>
  <c r="T202" i="5"/>
  <c r="R202" i="5"/>
  <c r="P202" i="5"/>
  <c r="BI201" i="5"/>
  <c r="BH201" i="5"/>
  <c r="BG201" i="5"/>
  <c r="BE201" i="5"/>
  <c r="T201" i="5"/>
  <c r="R201" i="5"/>
  <c r="P201" i="5"/>
  <c r="BI200" i="5"/>
  <c r="BH200" i="5"/>
  <c r="BG200" i="5"/>
  <c r="BE200" i="5"/>
  <c r="T200" i="5"/>
  <c r="R200" i="5"/>
  <c r="P200" i="5"/>
  <c r="BI199" i="5"/>
  <c r="BH199" i="5"/>
  <c r="BG199" i="5"/>
  <c r="BE199" i="5"/>
  <c r="T199" i="5"/>
  <c r="R199" i="5"/>
  <c r="P199" i="5"/>
  <c r="BI198" i="5"/>
  <c r="BH198" i="5"/>
  <c r="BG198" i="5"/>
  <c r="BE198" i="5"/>
  <c r="T198" i="5"/>
  <c r="R198" i="5"/>
  <c r="P198" i="5"/>
  <c r="BI197" i="5"/>
  <c r="BH197" i="5"/>
  <c r="BG197" i="5"/>
  <c r="BE197" i="5"/>
  <c r="T197" i="5"/>
  <c r="R197" i="5"/>
  <c r="P197" i="5"/>
  <c r="BI196" i="5"/>
  <c r="BH196" i="5"/>
  <c r="BG196" i="5"/>
  <c r="BE196" i="5"/>
  <c r="T196" i="5"/>
  <c r="R196" i="5"/>
  <c r="P196" i="5"/>
  <c r="BI195" i="5"/>
  <c r="BH195" i="5"/>
  <c r="BG195" i="5"/>
  <c r="BE195" i="5"/>
  <c r="T195" i="5"/>
  <c r="R195" i="5"/>
  <c r="P195" i="5"/>
  <c r="BI194" i="5"/>
  <c r="BH194" i="5"/>
  <c r="BG194" i="5"/>
  <c r="BE194" i="5"/>
  <c r="T194" i="5"/>
  <c r="R194" i="5"/>
  <c r="P194" i="5"/>
  <c r="BI193" i="5"/>
  <c r="BH193" i="5"/>
  <c r="BG193" i="5"/>
  <c r="BE193" i="5"/>
  <c r="T193" i="5"/>
  <c r="R193" i="5"/>
  <c r="P193" i="5"/>
  <c r="BI192" i="5"/>
  <c r="BH192" i="5"/>
  <c r="BG192" i="5"/>
  <c r="BE192" i="5"/>
  <c r="T192" i="5"/>
  <c r="R192" i="5"/>
  <c r="P192" i="5"/>
  <c r="BI191" i="5"/>
  <c r="BH191" i="5"/>
  <c r="BG191" i="5"/>
  <c r="BE191" i="5"/>
  <c r="T191" i="5"/>
  <c r="R191" i="5"/>
  <c r="P191" i="5"/>
  <c r="BI190" i="5"/>
  <c r="BH190" i="5"/>
  <c r="BG190" i="5"/>
  <c r="BE190" i="5"/>
  <c r="T190" i="5"/>
  <c r="R190" i="5"/>
  <c r="P190" i="5"/>
  <c r="BI189" i="5"/>
  <c r="BH189" i="5"/>
  <c r="BG189" i="5"/>
  <c r="BE189" i="5"/>
  <c r="T189" i="5"/>
  <c r="R189" i="5"/>
  <c r="P189" i="5"/>
  <c r="BI188" i="5"/>
  <c r="BH188" i="5"/>
  <c r="BG188" i="5"/>
  <c r="BE188" i="5"/>
  <c r="T188" i="5"/>
  <c r="R188" i="5"/>
  <c r="P188" i="5"/>
  <c r="BI187" i="5"/>
  <c r="BH187" i="5"/>
  <c r="BG187" i="5"/>
  <c r="BE187" i="5"/>
  <c r="T187" i="5"/>
  <c r="R187" i="5"/>
  <c r="P187" i="5"/>
  <c r="BI186" i="5"/>
  <c r="BH186" i="5"/>
  <c r="BG186" i="5"/>
  <c r="BE186" i="5"/>
  <c r="T186" i="5"/>
  <c r="R186" i="5"/>
  <c r="P186" i="5"/>
  <c r="BI185" i="5"/>
  <c r="BH185" i="5"/>
  <c r="BG185" i="5"/>
  <c r="BE185" i="5"/>
  <c r="T185" i="5"/>
  <c r="R185" i="5"/>
  <c r="P185" i="5"/>
  <c r="BI184" i="5"/>
  <c r="BH184" i="5"/>
  <c r="BG184" i="5"/>
  <c r="BE184" i="5"/>
  <c r="T184" i="5"/>
  <c r="R184" i="5"/>
  <c r="P184" i="5"/>
  <c r="BI183" i="5"/>
  <c r="BH183" i="5"/>
  <c r="BG183" i="5"/>
  <c r="BE183" i="5"/>
  <c r="T183" i="5"/>
  <c r="R183" i="5"/>
  <c r="P183" i="5"/>
  <c r="BI182" i="5"/>
  <c r="BH182" i="5"/>
  <c r="BG182" i="5"/>
  <c r="BE182" i="5"/>
  <c r="T182" i="5"/>
  <c r="R182" i="5"/>
  <c r="P182" i="5"/>
  <c r="BI181" i="5"/>
  <c r="BH181" i="5"/>
  <c r="BG181" i="5"/>
  <c r="BE181" i="5"/>
  <c r="T181" i="5"/>
  <c r="R181" i="5"/>
  <c r="P181" i="5"/>
  <c r="BI180" i="5"/>
  <c r="BH180" i="5"/>
  <c r="BG180" i="5"/>
  <c r="BE180" i="5"/>
  <c r="T180" i="5"/>
  <c r="R180" i="5"/>
  <c r="P180" i="5"/>
  <c r="BI179" i="5"/>
  <c r="BH179" i="5"/>
  <c r="BG179" i="5"/>
  <c r="BE179" i="5"/>
  <c r="T179" i="5"/>
  <c r="R179" i="5"/>
  <c r="P179" i="5"/>
  <c r="BI178" i="5"/>
  <c r="BH178" i="5"/>
  <c r="BG178" i="5"/>
  <c r="BE178" i="5"/>
  <c r="T178" i="5"/>
  <c r="R178" i="5"/>
  <c r="P178" i="5"/>
  <c r="BI177" i="5"/>
  <c r="BH177" i="5"/>
  <c r="BG177" i="5"/>
  <c r="BE177" i="5"/>
  <c r="T177" i="5"/>
  <c r="R177" i="5"/>
  <c r="P177" i="5"/>
  <c r="BI176" i="5"/>
  <c r="BH176" i="5"/>
  <c r="BG176" i="5"/>
  <c r="BE176" i="5"/>
  <c r="T176" i="5"/>
  <c r="R176" i="5"/>
  <c r="P176" i="5"/>
  <c r="BI175" i="5"/>
  <c r="BH175" i="5"/>
  <c r="BG175" i="5"/>
  <c r="BE175" i="5"/>
  <c r="T175" i="5"/>
  <c r="R175" i="5"/>
  <c r="P175" i="5"/>
  <c r="BI174" i="5"/>
  <c r="BH174" i="5"/>
  <c r="BG174" i="5"/>
  <c r="BE174" i="5"/>
  <c r="T174" i="5"/>
  <c r="R174" i="5"/>
  <c r="P174" i="5"/>
  <c r="BI173" i="5"/>
  <c r="BH173" i="5"/>
  <c r="BG173" i="5"/>
  <c r="BE173" i="5"/>
  <c r="T173" i="5"/>
  <c r="R173" i="5"/>
  <c r="P173" i="5"/>
  <c r="BI172" i="5"/>
  <c r="BH172" i="5"/>
  <c r="BG172" i="5"/>
  <c r="BE172" i="5"/>
  <c r="T172" i="5"/>
  <c r="R172" i="5"/>
  <c r="P172" i="5"/>
  <c r="BI171" i="5"/>
  <c r="BH171" i="5"/>
  <c r="BG171" i="5"/>
  <c r="BE171" i="5"/>
  <c r="T171" i="5"/>
  <c r="R171" i="5"/>
  <c r="P171" i="5"/>
  <c r="BI170" i="5"/>
  <c r="BH170" i="5"/>
  <c r="BG170" i="5"/>
  <c r="BE170" i="5"/>
  <c r="T170" i="5"/>
  <c r="R170" i="5"/>
  <c r="P170" i="5"/>
  <c r="BI169" i="5"/>
  <c r="BH169" i="5"/>
  <c r="BG169" i="5"/>
  <c r="BE169" i="5"/>
  <c r="T169" i="5"/>
  <c r="R169" i="5"/>
  <c r="P169" i="5"/>
  <c r="BI168" i="5"/>
  <c r="BH168" i="5"/>
  <c r="BG168" i="5"/>
  <c r="BE168" i="5"/>
  <c r="T168" i="5"/>
  <c r="R168" i="5"/>
  <c r="P168" i="5"/>
  <c r="BI167" i="5"/>
  <c r="BH167" i="5"/>
  <c r="BG167" i="5"/>
  <c r="BE167" i="5"/>
  <c r="T167" i="5"/>
  <c r="R167" i="5"/>
  <c r="P167" i="5"/>
  <c r="BI166" i="5"/>
  <c r="BH166" i="5"/>
  <c r="BG166" i="5"/>
  <c r="BE166" i="5"/>
  <c r="T166" i="5"/>
  <c r="R166" i="5"/>
  <c r="P166" i="5"/>
  <c r="BI165" i="5"/>
  <c r="BH165" i="5"/>
  <c r="BG165" i="5"/>
  <c r="BE165" i="5"/>
  <c r="T165" i="5"/>
  <c r="R165" i="5"/>
  <c r="P165" i="5"/>
  <c r="BI164" i="5"/>
  <c r="BH164" i="5"/>
  <c r="BG164" i="5"/>
  <c r="BE164" i="5"/>
  <c r="T164" i="5"/>
  <c r="R164" i="5"/>
  <c r="P164" i="5"/>
  <c r="BI163" i="5"/>
  <c r="BH163" i="5"/>
  <c r="BG163" i="5"/>
  <c r="BE163" i="5"/>
  <c r="T163" i="5"/>
  <c r="R163" i="5"/>
  <c r="P163" i="5"/>
  <c r="BI162" i="5"/>
  <c r="BH162" i="5"/>
  <c r="BG162" i="5"/>
  <c r="BE162" i="5"/>
  <c r="T162" i="5"/>
  <c r="R162" i="5"/>
  <c r="P162" i="5"/>
  <c r="BI161" i="5"/>
  <c r="BH161" i="5"/>
  <c r="BG161" i="5"/>
  <c r="BE161" i="5"/>
  <c r="T161" i="5"/>
  <c r="R161" i="5"/>
  <c r="P161" i="5"/>
  <c r="BI160" i="5"/>
  <c r="BH160" i="5"/>
  <c r="BG160" i="5"/>
  <c r="BE160" i="5"/>
  <c r="T160" i="5"/>
  <c r="R160" i="5"/>
  <c r="P160" i="5"/>
  <c r="BI159" i="5"/>
  <c r="BH159" i="5"/>
  <c r="BG159" i="5"/>
  <c r="BE159" i="5"/>
  <c r="T159" i="5"/>
  <c r="R159" i="5"/>
  <c r="P159" i="5"/>
  <c r="BI158" i="5"/>
  <c r="BH158" i="5"/>
  <c r="BG158" i="5"/>
  <c r="BE158" i="5"/>
  <c r="T158" i="5"/>
  <c r="R158" i="5"/>
  <c r="P158" i="5"/>
  <c r="BI157" i="5"/>
  <c r="BH157" i="5"/>
  <c r="BG157" i="5"/>
  <c r="BE157" i="5"/>
  <c r="T157" i="5"/>
  <c r="R157" i="5"/>
  <c r="P157" i="5"/>
  <c r="BI156" i="5"/>
  <c r="BH156" i="5"/>
  <c r="BG156" i="5"/>
  <c r="BE156" i="5"/>
  <c r="T156" i="5"/>
  <c r="R156" i="5"/>
  <c r="P156" i="5"/>
  <c r="BI155" i="5"/>
  <c r="BH155" i="5"/>
  <c r="BG155" i="5"/>
  <c r="BE155" i="5"/>
  <c r="T155" i="5"/>
  <c r="R155" i="5"/>
  <c r="P155" i="5"/>
  <c r="BI154" i="5"/>
  <c r="BH154" i="5"/>
  <c r="BG154" i="5"/>
  <c r="BE154" i="5"/>
  <c r="T154" i="5"/>
  <c r="R154" i="5"/>
  <c r="P154" i="5"/>
  <c r="BI153" i="5"/>
  <c r="BH153" i="5"/>
  <c r="BG153" i="5"/>
  <c r="BE153" i="5"/>
  <c r="T153" i="5"/>
  <c r="R153" i="5"/>
  <c r="P153" i="5"/>
  <c r="BI152" i="5"/>
  <c r="BH152" i="5"/>
  <c r="BG152" i="5"/>
  <c r="BE152" i="5"/>
  <c r="T152" i="5"/>
  <c r="R152" i="5"/>
  <c r="P152" i="5"/>
  <c r="BI151" i="5"/>
  <c r="BH151" i="5"/>
  <c r="BG151" i="5"/>
  <c r="BE151" i="5"/>
  <c r="T151" i="5"/>
  <c r="R151" i="5"/>
  <c r="P151" i="5"/>
  <c r="BI150" i="5"/>
  <c r="BH150" i="5"/>
  <c r="BG150" i="5"/>
  <c r="BE150" i="5"/>
  <c r="T150" i="5"/>
  <c r="R150" i="5"/>
  <c r="P150" i="5"/>
  <c r="BI149" i="5"/>
  <c r="BH149" i="5"/>
  <c r="BG149" i="5"/>
  <c r="BE149" i="5"/>
  <c r="T149" i="5"/>
  <c r="R149" i="5"/>
  <c r="P149" i="5"/>
  <c r="BI148" i="5"/>
  <c r="BH148" i="5"/>
  <c r="BG148" i="5"/>
  <c r="BE148" i="5"/>
  <c r="T148" i="5"/>
  <c r="R148" i="5"/>
  <c r="P148" i="5"/>
  <c r="BI147" i="5"/>
  <c r="BH147" i="5"/>
  <c r="BG147" i="5"/>
  <c r="BE147" i="5"/>
  <c r="T147" i="5"/>
  <c r="R147" i="5"/>
  <c r="P147" i="5"/>
  <c r="BI146" i="5"/>
  <c r="BH146" i="5"/>
  <c r="BG146" i="5"/>
  <c r="BE146" i="5"/>
  <c r="T146" i="5"/>
  <c r="R146" i="5"/>
  <c r="P146" i="5"/>
  <c r="BI145" i="5"/>
  <c r="BH145" i="5"/>
  <c r="BG145" i="5"/>
  <c r="BE145" i="5"/>
  <c r="T145" i="5"/>
  <c r="R145" i="5"/>
  <c r="P145" i="5"/>
  <c r="BI144" i="5"/>
  <c r="BH144" i="5"/>
  <c r="BG144" i="5"/>
  <c r="BE144" i="5"/>
  <c r="T144" i="5"/>
  <c r="R144" i="5"/>
  <c r="P144" i="5"/>
  <c r="BI142" i="5"/>
  <c r="BH142" i="5"/>
  <c r="BG142" i="5"/>
  <c r="BE142" i="5"/>
  <c r="T142" i="5"/>
  <c r="R142" i="5"/>
  <c r="P142" i="5"/>
  <c r="BI141" i="5"/>
  <c r="BH141" i="5"/>
  <c r="BG141" i="5"/>
  <c r="BE141" i="5"/>
  <c r="T141" i="5"/>
  <c r="R141" i="5"/>
  <c r="P141" i="5"/>
  <c r="BI140" i="5"/>
  <c r="BH140" i="5"/>
  <c r="BG140" i="5"/>
  <c r="BE140" i="5"/>
  <c r="T140" i="5"/>
  <c r="R140" i="5"/>
  <c r="P140" i="5"/>
  <c r="BI139" i="5"/>
  <c r="BH139" i="5"/>
  <c r="BG139" i="5"/>
  <c r="BE139" i="5"/>
  <c r="T139" i="5"/>
  <c r="R139" i="5"/>
  <c r="P139" i="5"/>
  <c r="BI136" i="5"/>
  <c r="BH136" i="5"/>
  <c r="BG136" i="5"/>
  <c r="BE136" i="5"/>
  <c r="T136" i="5"/>
  <c r="R136" i="5"/>
  <c r="P136" i="5"/>
  <c r="BI135" i="5"/>
  <c r="BH135" i="5"/>
  <c r="BG135" i="5"/>
  <c r="BE135" i="5"/>
  <c r="T135" i="5"/>
  <c r="R135" i="5"/>
  <c r="P135" i="5"/>
  <c r="BI134" i="5"/>
  <c r="BH134" i="5"/>
  <c r="BG134" i="5"/>
  <c r="BE134" i="5"/>
  <c r="T134" i="5"/>
  <c r="R134" i="5"/>
  <c r="P134" i="5"/>
  <c r="BI133" i="5"/>
  <c r="BH133" i="5"/>
  <c r="BG133" i="5"/>
  <c r="BE133" i="5"/>
  <c r="T133" i="5"/>
  <c r="R133" i="5"/>
  <c r="P133" i="5"/>
  <c r="BI132" i="5"/>
  <c r="BH132" i="5"/>
  <c r="BG132" i="5"/>
  <c r="BE132" i="5"/>
  <c r="T132" i="5"/>
  <c r="R132" i="5"/>
  <c r="P132" i="5"/>
  <c r="BI131" i="5"/>
  <c r="BH131" i="5"/>
  <c r="BG131" i="5"/>
  <c r="BE131" i="5"/>
  <c r="T131" i="5"/>
  <c r="R131" i="5"/>
  <c r="P131" i="5"/>
  <c r="BI130" i="5"/>
  <c r="BH130" i="5"/>
  <c r="BG130" i="5"/>
  <c r="BE130" i="5"/>
  <c r="T130" i="5"/>
  <c r="R130" i="5"/>
  <c r="P130" i="5"/>
  <c r="BI129" i="5"/>
  <c r="BH129" i="5"/>
  <c r="BG129" i="5"/>
  <c r="BE129" i="5"/>
  <c r="T129" i="5"/>
  <c r="R129" i="5"/>
  <c r="P129" i="5"/>
  <c r="J122" i="5"/>
  <c r="F122" i="5"/>
  <c r="F120" i="5"/>
  <c r="E118" i="5"/>
  <c r="J93" i="5"/>
  <c r="F93" i="5"/>
  <c r="F91" i="5"/>
  <c r="E89" i="5"/>
  <c r="J26" i="5"/>
  <c r="E26" i="5"/>
  <c r="J94" i="5" s="1"/>
  <c r="J25" i="5"/>
  <c r="J20" i="5"/>
  <c r="E20" i="5"/>
  <c r="F94" i="5"/>
  <c r="J19" i="5"/>
  <c r="J14" i="5"/>
  <c r="J120" i="5"/>
  <c r="E7" i="5"/>
  <c r="E114" i="5"/>
  <c r="J39" i="4"/>
  <c r="J38" i="4"/>
  <c r="AY98" i="1"/>
  <c r="J37" i="4"/>
  <c r="AX98" i="1" s="1"/>
  <c r="BI201" i="4"/>
  <c r="BH201" i="4"/>
  <c r="BG201" i="4"/>
  <c r="BE201" i="4"/>
  <c r="T201" i="4"/>
  <c r="R201" i="4"/>
  <c r="P201" i="4"/>
  <c r="BI200" i="4"/>
  <c r="BH200" i="4"/>
  <c r="BG200" i="4"/>
  <c r="BE200" i="4"/>
  <c r="T200" i="4"/>
  <c r="R200" i="4"/>
  <c r="P200" i="4"/>
  <c r="BI198" i="4"/>
  <c r="BH198" i="4"/>
  <c r="BG198" i="4"/>
  <c r="BE198" i="4"/>
  <c r="T198" i="4"/>
  <c r="R198" i="4"/>
  <c r="P198" i="4"/>
  <c r="BI197" i="4"/>
  <c r="BH197" i="4"/>
  <c r="BG197" i="4"/>
  <c r="BE197" i="4"/>
  <c r="T197" i="4"/>
  <c r="R197" i="4"/>
  <c r="P197" i="4"/>
  <c r="BI196" i="4"/>
  <c r="BH196" i="4"/>
  <c r="BG196" i="4"/>
  <c r="BE196" i="4"/>
  <c r="T196" i="4"/>
  <c r="R196" i="4"/>
  <c r="P196" i="4"/>
  <c r="BI195" i="4"/>
  <c r="BH195" i="4"/>
  <c r="BG195" i="4"/>
  <c r="BE195" i="4"/>
  <c r="T195" i="4"/>
  <c r="R195" i="4"/>
  <c r="P195" i="4"/>
  <c r="BI194" i="4"/>
  <c r="BH194" i="4"/>
  <c r="BG194" i="4"/>
  <c r="BE194" i="4"/>
  <c r="T194" i="4"/>
  <c r="R194" i="4"/>
  <c r="P194" i="4"/>
  <c r="BI193" i="4"/>
  <c r="BH193" i="4"/>
  <c r="BG193" i="4"/>
  <c r="BE193" i="4"/>
  <c r="T193" i="4"/>
  <c r="R193" i="4"/>
  <c r="P193" i="4"/>
  <c r="BI192" i="4"/>
  <c r="BH192" i="4"/>
  <c r="BG192" i="4"/>
  <c r="BE192" i="4"/>
  <c r="T192" i="4"/>
  <c r="R192" i="4"/>
  <c r="P192" i="4"/>
  <c r="BI191" i="4"/>
  <c r="BH191" i="4"/>
  <c r="BG191" i="4"/>
  <c r="BE191" i="4"/>
  <c r="T191" i="4"/>
  <c r="R191" i="4"/>
  <c r="P191" i="4"/>
  <c r="BI190" i="4"/>
  <c r="BH190" i="4"/>
  <c r="BG190" i="4"/>
  <c r="BE190" i="4"/>
  <c r="T190" i="4"/>
  <c r="R190" i="4"/>
  <c r="P190" i="4"/>
  <c r="BI189" i="4"/>
  <c r="BH189" i="4"/>
  <c r="BG189" i="4"/>
  <c r="BE189" i="4"/>
  <c r="T189" i="4"/>
  <c r="R189" i="4"/>
  <c r="P189" i="4"/>
  <c r="BI188" i="4"/>
  <c r="BH188" i="4"/>
  <c r="BG188" i="4"/>
  <c r="BE188" i="4"/>
  <c r="T188" i="4"/>
  <c r="R188" i="4"/>
  <c r="P188" i="4"/>
  <c r="BI187" i="4"/>
  <c r="BH187" i="4"/>
  <c r="BG187" i="4"/>
  <c r="BE187" i="4"/>
  <c r="T187" i="4"/>
  <c r="R187" i="4"/>
  <c r="P187" i="4"/>
  <c r="BI186" i="4"/>
  <c r="BH186" i="4"/>
  <c r="BG186" i="4"/>
  <c r="BE186" i="4"/>
  <c r="T186" i="4"/>
  <c r="R186" i="4"/>
  <c r="P186" i="4"/>
  <c r="BI185" i="4"/>
  <c r="BH185" i="4"/>
  <c r="BG185" i="4"/>
  <c r="BE185" i="4"/>
  <c r="T185" i="4"/>
  <c r="R185" i="4"/>
  <c r="P185" i="4"/>
  <c r="BI184" i="4"/>
  <c r="BH184" i="4"/>
  <c r="BG184" i="4"/>
  <c r="BE184" i="4"/>
  <c r="T184" i="4"/>
  <c r="R184" i="4"/>
  <c r="P184" i="4"/>
  <c r="BI183" i="4"/>
  <c r="BH183" i="4"/>
  <c r="BG183" i="4"/>
  <c r="BE183" i="4"/>
  <c r="T183" i="4"/>
  <c r="R183" i="4"/>
  <c r="P183" i="4"/>
  <c r="BI182" i="4"/>
  <c r="BH182" i="4"/>
  <c r="BG182" i="4"/>
  <c r="BE182" i="4"/>
  <c r="T182" i="4"/>
  <c r="R182" i="4"/>
  <c r="P182" i="4"/>
  <c r="BI181" i="4"/>
  <c r="BH181" i="4"/>
  <c r="BG181" i="4"/>
  <c r="BE181" i="4"/>
  <c r="T181" i="4"/>
  <c r="R181" i="4"/>
  <c r="P181" i="4"/>
  <c r="BI179" i="4"/>
  <c r="BH179" i="4"/>
  <c r="BG179" i="4"/>
  <c r="BE179" i="4"/>
  <c r="T179" i="4"/>
  <c r="R179" i="4"/>
  <c r="P179" i="4"/>
  <c r="BI178" i="4"/>
  <c r="BH178" i="4"/>
  <c r="BG178" i="4"/>
  <c r="BE178" i="4"/>
  <c r="T178" i="4"/>
  <c r="R178" i="4"/>
  <c r="P178" i="4"/>
  <c r="BI177" i="4"/>
  <c r="BH177" i="4"/>
  <c r="BG177" i="4"/>
  <c r="BE177" i="4"/>
  <c r="T177" i="4"/>
  <c r="R177" i="4"/>
  <c r="P177" i="4"/>
  <c r="BI176" i="4"/>
  <c r="BH176" i="4"/>
  <c r="BG176" i="4"/>
  <c r="BE176" i="4"/>
  <c r="T176" i="4"/>
  <c r="R176" i="4"/>
  <c r="P176" i="4"/>
  <c r="BI175" i="4"/>
  <c r="BH175" i="4"/>
  <c r="BG175" i="4"/>
  <c r="BE175" i="4"/>
  <c r="T175" i="4"/>
  <c r="R175" i="4"/>
  <c r="P175" i="4"/>
  <c r="BI174" i="4"/>
  <c r="BH174" i="4"/>
  <c r="BG174" i="4"/>
  <c r="BE174" i="4"/>
  <c r="T174" i="4"/>
  <c r="R174" i="4"/>
  <c r="P174" i="4"/>
  <c r="BI173" i="4"/>
  <c r="BH173" i="4"/>
  <c r="BG173" i="4"/>
  <c r="BE173" i="4"/>
  <c r="T173" i="4"/>
  <c r="R173" i="4"/>
  <c r="P173" i="4"/>
  <c r="BI172" i="4"/>
  <c r="BH172" i="4"/>
  <c r="BG172" i="4"/>
  <c r="BE172" i="4"/>
  <c r="T172" i="4"/>
  <c r="R172" i="4"/>
  <c r="P172" i="4"/>
  <c r="BI171" i="4"/>
  <c r="BH171" i="4"/>
  <c r="BG171" i="4"/>
  <c r="BE171" i="4"/>
  <c r="T171" i="4"/>
  <c r="R171" i="4"/>
  <c r="P171" i="4"/>
  <c r="BI170" i="4"/>
  <c r="BH170" i="4"/>
  <c r="BG170" i="4"/>
  <c r="BE170" i="4"/>
  <c r="T170" i="4"/>
  <c r="R170" i="4"/>
  <c r="P170" i="4"/>
  <c r="BI169" i="4"/>
  <c r="BH169" i="4"/>
  <c r="BG169" i="4"/>
  <c r="BE169" i="4"/>
  <c r="T169" i="4"/>
  <c r="R169" i="4"/>
  <c r="P169" i="4"/>
  <c r="BI168" i="4"/>
  <c r="BH168" i="4"/>
  <c r="BG168" i="4"/>
  <c r="BE168" i="4"/>
  <c r="T168" i="4"/>
  <c r="R168" i="4"/>
  <c r="P168" i="4"/>
  <c r="BI167" i="4"/>
  <c r="BH167" i="4"/>
  <c r="BG167" i="4"/>
  <c r="BE167" i="4"/>
  <c r="T167" i="4"/>
  <c r="R167" i="4"/>
  <c r="P167" i="4"/>
  <c r="BI166" i="4"/>
  <c r="BH166" i="4"/>
  <c r="BG166" i="4"/>
  <c r="BE166" i="4"/>
  <c r="T166" i="4"/>
  <c r="R166" i="4"/>
  <c r="P166" i="4"/>
  <c r="BI164" i="4"/>
  <c r="BH164" i="4"/>
  <c r="BG164" i="4"/>
  <c r="BE164" i="4"/>
  <c r="T164" i="4"/>
  <c r="R164" i="4"/>
  <c r="P164" i="4"/>
  <c r="BI163" i="4"/>
  <c r="BH163" i="4"/>
  <c r="BG163" i="4"/>
  <c r="BE163" i="4"/>
  <c r="T163" i="4"/>
  <c r="R163" i="4"/>
  <c r="P163" i="4"/>
  <c r="BI162" i="4"/>
  <c r="BH162" i="4"/>
  <c r="BG162" i="4"/>
  <c r="BE162" i="4"/>
  <c r="T162" i="4"/>
  <c r="R162" i="4"/>
  <c r="P162" i="4"/>
  <c r="BI161" i="4"/>
  <c r="BH161" i="4"/>
  <c r="BG161" i="4"/>
  <c r="BE161" i="4"/>
  <c r="T161" i="4"/>
  <c r="R161" i="4"/>
  <c r="P161" i="4"/>
  <c r="BI160" i="4"/>
  <c r="BH160" i="4"/>
  <c r="BG160" i="4"/>
  <c r="BE160" i="4"/>
  <c r="T160" i="4"/>
  <c r="R160" i="4"/>
  <c r="P160" i="4"/>
  <c r="BI159" i="4"/>
  <c r="BH159" i="4"/>
  <c r="BG159" i="4"/>
  <c r="BE159" i="4"/>
  <c r="T159" i="4"/>
  <c r="R159" i="4"/>
  <c r="P159" i="4"/>
  <c r="BI158" i="4"/>
  <c r="BH158" i="4"/>
  <c r="BG158" i="4"/>
  <c r="BE158" i="4"/>
  <c r="T158" i="4"/>
  <c r="R158" i="4"/>
  <c r="P158" i="4"/>
  <c r="BI157" i="4"/>
  <c r="BH157" i="4"/>
  <c r="BG157" i="4"/>
  <c r="BE157" i="4"/>
  <c r="T157" i="4"/>
  <c r="R157" i="4"/>
  <c r="P157" i="4"/>
  <c r="BI156" i="4"/>
  <c r="BH156" i="4"/>
  <c r="BG156" i="4"/>
  <c r="BE156" i="4"/>
  <c r="T156" i="4"/>
  <c r="R156" i="4"/>
  <c r="P156" i="4"/>
  <c r="BI155" i="4"/>
  <c r="BH155" i="4"/>
  <c r="BG155" i="4"/>
  <c r="BE155" i="4"/>
  <c r="T155" i="4"/>
  <c r="R155" i="4"/>
  <c r="P155" i="4"/>
  <c r="BI154" i="4"/>
  <c r="BH154" i="4"/>
  <c r="BG154" i="4"/>
  <c r="BE154" i="4"/>
  <c r="T154" i="4"/>
  <c r="R154" i="4"/>
  <c r="P154" i="4"/>
  <c r="BI153" i="4"/>
  <c r="BH153" i="4"/>
  <c r="BG153" i="4"/>
  <c r="BE153" i="4"/>
  <c r="T153" i="4"/>
  <c r="R153" i="4"/>
  <c r="P153" i="4"/>
  <c r="BI152" i="4"/>
  <c r="BH152" i="4"/>
  <c r="BG152" i="4"/>
  <c r="BE152" i="4"/>
  <c r="T152" i="4"/>
  <c r="R152" i="4"/>
  <c r="P152" i="4"/>
  <c r="BI151" i="4"/>
  <c r="BH151" i="4"/>
  <c r="BG151" i="4"/>
  <c r="BE151" i="4"/>
  <c r="T151" i="4"/>
  <c r="R151" i="4"/>
  <c r="P151" i="4"/>
  <c r="BI150" i="4"/>
  <c r="BH150" i="4"/>
  <c r="BG150" i="4"/>
  <c r="BE150" i="4"/>
  <c r="T150" i="4"/>
  <c r="R150" i="4"/>
  <c r="P150" i="4"/>
  <c r="BI149" i="4"/>
  <c r="BH149" i="4"/>
  <c r="BG149" i="4"/>
  <c r="BE149" i="4"/>
  <c r="T149" i="4"/>
  <c r="R149" i="4"/>
  <c r="P149" i="4"/>
  <c r="BI147" i="4"/>
  <c r="BH147" i="4"/>
  <c r="BG147" i="4"/>
  <c r="BE147" i="4"/>
  <c r="T147" i="4"/>
  <c r="R147" i="4"/>
  <c r="P147" i="4"/>
  <c r="BI146" i="4"/>
  <c r="BH146" i="4"/>
  <c r="BG146" i="4"/>
  <c r="BE146" i="4"/>
  <c r="T146" i="4"/>
  <c r="R146" i="4"/>
  <c r="P146" i="4"/>
  <c r="BI145" i="4"/>
  <c r="BH145" i="4"/>
  <c r="BG145" i="4"/>
  <c r="BE145" i="4"/>
  <c r="T145" i="4"/>
  <c r="R145" i="4"/>
  <c r="P145" i="4"/>
  <c r="BI144" i="4"/>
  <c r="BH144" i="4"/>
  <c r="BG144" i="4"/>
  <c r="BE144" i="4"/>
  <c r="T144" i="4"/>
  <c r="R144" i="4"/>
  <c r="P144" i="4"/>
  <c r="BI143" i="4"/>
  <c r="BH143" i="4"/>
  <c r="BG143" i="4"/>
  <c r="BE143" i="4"/>
  <c r="T143" i="4"/>
  <c r="R143" i="4"/>
  <c r="P143" i="4"/>
  <c r="BI141" i="4"/>
  <c r="BH141" i="4"/>
  <c r="BG141" i="4"/>
  <c r="BE141" i="4"/>
  <c r="T141" i="4"/>
  <c r="R141" i="4"/>
  <c r="P141" i="4"/>
  <c r="BI140" i="4"/>
  <c r="BH140" i="4"/>
  <c r="BG140" i="4"/>
  <c r="BE140" i="4"/>
  <c r="T140" i="4"/>
  <c r="R140" i="4"/>
  <c r="P140" i="4"/>
  <c r="BI139" i="4"/>
  <c r="BH139" i="4"/>
  <c r="BG139" i="4"/>
  <c r="BE139" i="4"/>
  <c r="T139" i="4"/>
  <c r="R139" i="4"/>
  <c r="P139" i="4"/>
  <c r="BI138" i="4"/>
  <c r="BH138" i="4"/>
  <c r="BG138" i="4"/>
  <c r="BE138" i="4"/>
  <c r="T138" i="4"/>
  <c r="R138" i="4"/>
  <c r="P138" i="4"/>
  <c r="BI137" i="4"/>
  <c r="BH137" i="4"/>
  <c r="BG137" i="4"/>
  <c r="BE137" i="4"/>
  <c r="T137" i="4"/>
  <c r="R137" i="4"/>
  <c r="P137" i="4"/>
  <c r="BI136" i="4"/>
  <c r="BH136" i="4"/>
  <c r="BG136" i="4"/>
  <c r="BE136" i="4"/>
  <c r="T136" i="4"/>
  <c r="R136" i="4"/>
  <c r="P136" i="4"/>
  <c r="BI133" i="4"/>
  <c r="BH133" i="4"/>
  <c r="BG133" i="4"/>
  <c r="BE133" i="4"/>
  <c r="T133" i="4"/>
  <c r="R133" i="4"/>
  <c r="P133" i="4"/>
  <c r="BI132" i="4"/>
  <c r="BH132" i="4"/>
  <c r="BG132" i="4"/>
  <c r="BE132" i="4"/>
  <c r="T132" i="4"/>
  <c r="R132" i="4"/>
  <c r="P132" i="4"/>
  <c r="J125" i="4"/>
  <c r="F125" i="4"/>
  <c r="F123" i="4"/>
  <c r="E121" i="4"/>
  <c r="J93" i="4"/>
  <c r="F93" i="4"/>
  <c r="F91" i="4"/>
  <c r="E89" i="4"/>
  <c r="J26" i="4"/>
  <c r="E26" i="4"/>
  <c r="J94" i="4"/>
  <c r="J25" i="4"/>
  <c r="J20" i="4"/>
  <c r="E20" i="4"/>
  <c r="F126" i="4" s="1"/>
  <c r="J19" i="4"/>
  <c r="J14" i="4"/>
  <c r="J123" i="4"/>
  <c r="E7" i="4"/>
  <c r="E117" i="4" s="1"/>
  <c r="J39" i="3"/>
  <c r="J38" i="3"/>
  <c r="AY97" i="1" s="1"/>
  <c r="J37" i="3"/>
  <c r="AX97" i="1" s="1"/>
  <c r="BI201" i="3"/>
  <c r="BH201" i="3"/>
  <c r="BG201" i="3"/>
  <c r="BE201" i="3"/>
  <c r="T201" i="3"/>
  <c r="R201" i="3"/>
  <c r="P201" i="3"/>
  <c r="BI200" i="3"/>
  <c r="BH200" i="3"/>
  <c r="BG200" i="3"/>
  <c r="BE200" i="3"/>
  <c r="T200" i="3"/>
  <c r="R200" i="3"/>
  <c r="P200" i="3"/>
  <c r="BI199" i="3"/>
  <c r="BH199" i="3"/>
  <c r="BG199" i="3"/>
  <c r="BE199" i="3"/>
  <c r="T199" i="3"/>
  <c r="R199" i="3"/>
  <c r="P199" i="3"/>
  <c r="BI198" i="3"/>
  <c r="BH198" i="3"/>
  <c r="BG198" i="3"/>
  <c r="BE198" i="3"/>
  <c r="T198" i="3"/>
  <c r="R198" i="3"/>
  <c r="P198" i="3"/>
  <c r="BI197" i="3"/>
  <c r="BH197" i="3"/>
  <c r="BG197" i="3"/>
  <c r="BE197" i="3"/>
  <c r="T197" i="3"/>
  <c r="R197" i="3"/>
  <c r="P197" i="3"/>
  <c r="BI196" i="3"/>
  <c r="BH196" i="3"/>
  <c r="BG196" i="3"/>
  <c r="BE196" i="3"/>
  <c r="T196" i="3"/>
  <c r="R196" i="3"/>
  <c r="P196" i="3"/>
  <c r="BI195" i="3"/>
  <c r="BH195" i="3"/>
  <c r="BG195" i="3"/>
  <c r="BE195" i="3"/>
  <c r="T195" i="3"/>
  <c r="R195" i="3"/>
  <c r="P195" i="3"/>
  <c r="BI194" i="3"/>
  <c r="BH194" i="3"/>
  <c r="BG194" i="3"/>
  <c r="BE194" i="3"/>
  <c r="T194" i="3"/>
  <c r="R194" i="3"/>
  <c r="P194" i="3"/>
  <c r="BI193" i="3"/>
  <c r="BH193" i="3"/>
  <c r="BG193" i="3"/>
  <c r="BE193" i="3"/>
  <c r="T193" i="3"/>
  <c r="R193" i="3"/>
  <c r="P193" i="3"/>
  <c r="BI192" i="3"/>
  <c r="BH192" i="3"/>
  <c r="BG192" i="3"/>
  <c r="BE192" i="3"/>
  <c r="T192" i="3"/>
  <c r="R192" i="3"/>
  <c r="P192" i="3"/>
  <c r="BI191" i="3"/>
  <c r="BH191" i="3"/>
  <c r="BG191" i="3"/>
  <c r="BE191" i="3"/>
  <c r="T191" i="3"/>
  <c r="R191" i="3"/>
  <c r="P191" i="3"/>
  <c r="BI190" i="3"/>
  <c r="BH190" i="3"/>
  <c r="BG190" i="3"/>
  <c r="BE190" i="3"/>
  <c r="T190" i="3"/>
  <c r="R190" i="3"/>
  <c r="P190" i="3"/>
  <c r="BI189" i="3"/>
  <c r="BH189" i="3"/>
  <c r="BG189" i="3"/>
  <c r="BE189" i="3"/>
  <c r="T189" i="3"/>
  <c r="R189" i="3"/>
  <c r="P189" i="3"/>
  <c r="BI188" i="3"/>
  <c r="BH188" i="3"/>
  <c r="BG188" i="3"/>
  <c r="BE188" i="3"/>
  <c r="T188" i="3"/>
  <c r="R188" i="3"/>
  <c r="P188" i="3"/>
  <c r="BI187" i="3"/>
  <c r="BH187" i="3"/>
  <c r="BG187" i="3"/>
  <c r="BE187" i="3"/>
  <c r="T187" i="3"/>
  <c r="R187" i="3"/>
  <c r="P187" i="3"/>
  <c r="BI186" i="3"/>
  <c r="BH186" i="3"/>
  <c r="BG186" i="3"/>
  <c r="BE186" i="3"/>
  <c r="T186" i="3"/>
  <c r="R186" i="3"/>
  <c r="P186" i="3"/>
  <c r="BI185" i="3"/>
  <c r="BH185" i="3"/>
  <c r="BG185" i="3"/>
  <c r="BE185" i="3"/>
  <c r="T185" i="3"/>
  <c r="R185" i="3"/>
  <c r="P185" i="3"/>
  <c r="BI184" i="3"/>
  <c r="BH184" i="3"/>
  <c r="BG184" i="3"/>
  <c r="BE184" i="3"/>
  <c r="T184" i="3"/>
  <c r="R184" i="3"/>
  <c r="P184" i="3"/>
  <c r="BI183" i="3"/>
  <c r="BH183" i="3"/>
  <c r="BG183" i="3"/>
  <c r="BE183" i="3"/>
  <c r="T183" i="3"/>
  <c r="R183" i="3"/>
  <c r="P183" i="3"/>
  <c r="BI182" i="3"/>
  <c r="BH182" i="3"/>
  <c r="BG182" i="3"/>
  <c r="BE182" i="3"/>
  <c r="T182" i="3"/>
  <c r="R182" i="3"/>
  <c r="P182" i="3"/>
  <c r="BI181" i="3"/>
  <c r="BH181" i="3"/>
  <c r="BG181" i="3"/>
  <c r="BE181" i="3"/>
  <c r="T181" i="3"/>
  <c r="R181" i="3"/>
  <c r="P181" i="3"/>
  <c r="BI180" i="3"/>
  <c r="BH180" i="3"/>
  <c r="BG180" i="3"/>
  <c r="BE180" i="3"/>
  <c r="T180" i="3"/>
  <c r="R180" i="3"/>
  <c r="P180" i="3"/>
  <c r="BI179" i="3"/>
  <c r="BH179" i="3"/>
  <c r="BG179" i="3"/>
  <c r="BE179" i="3"/>
  <c r="T179" i="3"/>
  <c r="R179" i="3"/>
  <c r="P179" i="3"/>
  <c r="BI178" i="3"/>
  <c r="BH178" i="3"/>
  <c r="BG178" i="3"/>
  <c r="BE178" i="3"/>
  <c r="T178" i="3"/>
  <c r="R178" i="3"/>
  <c r="P178" i="3"/>
  <c r="BI177" i="3"/>
  <c r="BH177" i="3"/>
  <c r="BG177" i="3"/>
  <c r="BE177" i="3"/>
  <c r="T177" i="3"/>
  <c r="R177" i="3"/>
  <c r="P177" i="3"/>
  <c r="BI176" i="3"/>
  <c r="BH176" i="3"/>
  <c r="BG176" i="3"/>
  <c r="BE176" i="3"/>
  <c r="T176" i="3"/>
  <c r="R176" i="3"/>
  <c r="P176" i="3"/>
  <c r="BI175" i="3"/>
  <c r="BH175" i="3"/>
  <c r="BG175" i="3"/>
  <c r="BE175" i="3"/>
  <c r="T175" i="3"/>
  <c r="R175" i="3"/>
  <c r="P175" i="3"/>
  <c r="BI174" i="3"/>
  <c r="BH174" i="3"/>
  <c r="BG174" i="3"/>
  <c r="BE174" i="3"/>
  <c r="T174" i="3"/>
  <c r="R174" i="3"/>
  <c r="P174" i="3"/>
  <c r="BI173" i="3"/>
  <c r="BH173" i="3"/>
  <c r="BG173" i="3"/>
  <c r="BE173" i="3"/>
  <c r="T173" i="3"/>
  <c r="R173" i="3"/>
  <c r="P173" i="3"/>
  <c r="BI172" i="3"/>
  <c r="BH172" i="3"/>
  <c r="BG172" i="3"/>
  <c r="BE172" i="3"/>
  <c r="T172" i="3"/>
  <c r="R172" i="3"/>
  <c r="P172" i="3"/>
  <c r="BI170" i="3"/>
  <c r="BH170" i="3"/>
  <c r="BG170" i="3"/>
  <c r="BE170" i="3"/>
  <c r="T170" i="3"/>
  <c r="R170" i="3"/>
  <c r="P170" i="3"/>
  <c r="BI169" i="3"/>
  <c r="BH169" i="3"/>
  <c r="BG169" i="3"/>
  <c r="BE169" i="3"/>
  <c r="T169" i="3"/>
  <c r="R169" i="3"/>
  <c r="P169" i="3"/>
  <c r="BI168" i="3"/>
  <c r="BH168" i="3"/>
  <c r="BG168" i="3"/>
  <c r="BE168" i="3"/>
  <c r="T168" i="3"/>
  <c r="R168" i="3"/>
  <c r="P168" i="3"/>
  <c r="BI167" i="3"/>
  <c r="BH167" i="3"/>
  <c r="BG167" i="3"/>
  <c r="BE167" i="3"/>
  <c r="T167" i="3"/>
  <c r="R167" i="3"/>
  <c r="P167" i="3"/>
  <c r="BI166" i="3"/>
  <c r="BH166" i="3"/>
  <c r="BG166" i="3"/>
  <c r="BE166" i="3"/>
  <c r="T166" i="3"/>
  <c r="R166" i="3"/>
  <c r="P166" i="3"/>
  <c r="BI165" i="3"/>
  <c r="BH165" i="3"/>
  <c r="BG165" i="3"/>
  <c r="BE165" i="3"/>
  <c r="T165" i="3"/>
  <c r="R165" i="3"/>
  <c r="P165" i="3"/>
  <c r="BI164" i="3"/>
  <c r="BH164" i="3"/>
  <c r="BG164" i="3"/>
  <c r="BE164" i="3"/>
  <c r="T164" i="3"/>
  <c r="R164" i="3"/>
  <c r="P164" i="3"/>
  <c r="BI163" i="3"/>
  <c r="BH163" i="3"/>
  <c r="BG163" i="3"/>
  <c r="BE163" i="3"/>
  <c r="T163" i="3"/>
  <c r="R163" i="3"/>
  <c r="P163" i="3"/>
  <c r="BI162" i="3"/>
  <c r="BH162" i="3"/>
  <c r="BG162" i="3"/>
  <c r="BE162" i="3"/>
  <c r="T162" i="3"/>
  <c r="R162" i="3"/>
  <c r="P162" i="3"/>
  <c r="BI161" i="3"/>
  <c r="BH161" i="3"/>
  <c r="BG161" i="3"/>
  <c r="BE161" i="3"/>
  <c r="T161" i="3"/>
  <c r="R161" i="3"/>
  <c r="P161" i="3"/>
  <c r="BI160" i="3"/>
  <c r="BH160" i="3"/>
  <c r="BG160" i="3"/>
  <c r="BE160" i="3"/>
  <c r="T160" i="3"/>
  <c r="R160" i="3"/>
  <c r="P160" i="3"/>
  <c r="BI159" i="3"/>
  <c r="BH159" i="3"/>
  <c r="BG159" i="3"/>
  <c r="BE159" i="3"/>
  <c r="T159" i="3"/>
  <c r="R159" i="3"/>
  <c r="P159" i="3"/>
  <c r="BI158" i="3"/>
  <c r="BH158" i="3"/>
  <c r="BG158" i="3"/>
  <c r="BE158" i="3"/>
  <c r="T158" i="3"/>
  <c r="R158" i="3"/>
  <c r="P158" i="3"/>
  <c r="BI157" i="3"/>
  <c r="BH157" i="3"/>
  <c r="BG157" i="3"/>
  <c r="BE157" i="3"/>
  <c r="T157" i="3"/>
  <c r="R157" i="3"/>
  <c r="P157" i="3"/>
  <c r="BI156" i="3"/>
  <c r="BH156" i="3"/>
  <c r="BG156" i="3"/>
  <c r="BE156" i="3"/>
  <c r="T156" i="3"/>
  <c r="R156" i="3"/>
  <c r="P156" i="3"/>
  <c r="BI154" i="3"/>
  <c r="BH154" i="3"/>
  <c r="BG154" i="3"/>
  <c r="BE154" i="3"/>
  <c r="T154" i="3"/>
  <c r="R154" i="3"/>
  <c r="P154" i="3"/>
  <c r="BI153" i="3"/>
  <c r="BH153" i="3"/>
  <c r="BG153" i="3"/>
  <c r="BE153" i="3"/>
  <c r="T153" i="3"/>
  <c r="R153" i="3"/>
  <c r="P153" i="3"/>
  <c r="BI152" i="3"/>
  <c r="BH152" i="3"/>
  <c r="BG152" i="3"/>
  <c r="BE152" i="3"/>
  <c r="T152" i="3"/>
  <c r="R152" i="3"/>
  <c r="P152" i="3"/>
  <c r="BI151" i="3"/>
  <c r="BH151" i="3"/>
  <c r="BG151" i="3"/>
  <c r="BE151" i="3"/>
  <c r="T151" i="3"/>
  <c r="R151" i="3"/>
  <c r="P151" i="3"/>
  <c r="BI150" i="3"/>
  <c r="BH150" i="3"/>
  <c r="BG150" i="3"/>
  <c r="BE150" i="3"/>
  <c r="T150" i="3"/>
  <c r="R150" i="3"/>
  <c r="P150" i="3"/>
  <c r="BI149" i="3"/>
  <c r="BH149" i="3"/>
  <c r="BG149" i="3"/>
  <c r="BE149" i="3"/>
  <c r="T149" i="3"/>
  <c r="R149" i="3"/>
  <c r="P149" i="3"/>
  <c r="BI148" i="3"/>
  <c r="BH148" i="3"/>
  <c r="BG148" i="3"/>
  <c r="BE148" i="3"/>
  <c r="T148" i="3"/>
  <c r="R148" i="3"/>
  <c r="P148" i="3"/>
  <c r="BI147" i="3"/>
  <c r="BH147" i="3"/>
  <c r="BG147" i="3"/>
  <c r="BE147" i="3"/>
  <c r="T147" i="3"/>
  <c r="R147" i="3"/>
  <c r="P147" i="3"/>
  <c r="BI146" i="3"/>
  <c r="BH146" i="3"/>
  <c r="BG146" i="3"/>
  <c r="BE146" i="3"/>
  <c r="T146" i="3"/>
  <c r="R146" i="3"/>
  <c r="P146" i="3"/>
  <c r="BI145" i="3"/>
  <c r="BH145" i="3"/>
  <c r="BG145" i="3"/>
  <c r="BE145" i="3"/>
  <c r="T145" i="3"/>
  <c r="R145" i="3"/>
  <c r="P145" i="3"/>
  <c r="BI144" i="3"/>
  <c r="BH144" i="3"/>
  <c r="BG144" i="3"/>
  <c r="BE144" i="3"/>
  <c r="T144" i="3"/>
  <c r="R144" i="3"/>
  <c r="P144" i="3"/>
  <c r="BI143" i="3"/>
  <c r="BH143" i="3"/>
  <c r="BG143" i="3"/>
  <c r="BE143" i="3"/>
  <c r="T143" i="3"/>
  <c r="R143" i="3"/>
  <c r="P143" i="3"/>
  <c r="BI142" i="3"/>
  <c r="BH142" i="3"/>
  <c r="BG142" i="3"/>
  <c r="BE142" i="3"/>
  <c r="T142" i="3"/>
  <c r="R142" i="3"/>
  <c r="P142" i="3"/>
  <c r="BI141" i="3"/>
  <c r="BH141" i="3"/>
  <c r="BG141" i="3"/>
  <c r="BE141" i="3"/>
  <c r="T141" i="3"/>
  <c r="R141" i="3"/>
  <c r="P141" i="3"/>
  <c r="BI140" i="3"/>
  <c r="BH140" i="3"/>
  <c r="BG140" i="3"/>
  <c r="BE140" i="3"/>
  <c r="T140" i="3"/>
  <c r="R140" i="3"/>
  <c r="P140" i="3"/>
  <c r="BI139" i="3"/>
  <c r="BH139" i="3"/>
  <c r="BG139" i="3"/>
  <c r="BE139" i="3"/>
  <c r="T139" i="3"/>
  <c r="R139" i="3"/>
  <c r="P139" i="3"/>
  <c r="BI138" i="3"/>
  <c r="BH138" i="3"/>
  <c r="BG138" i="3"/>
  <c r="BE138" i="3"/>
  <c r="T138" i="3"/>
  <c r="R138" i="3"/>
  <c r="P138" i="3"/>
  <c r="BI137" i="3"/>
  <c r="BH137" i="3"/>
  <c r="BG137" i="3"/>
  <c r="BE137" i="3"/>
  <c r="T137" i="3"/>
  <c r="R137" i="3"/>
  <c r="P137" i="3"/>
  <c r="BI136" i="3"/>
  <c r="BH136" i="3"/>
  <c r="BG136" i="3"/>
  <c r="BE136" i="3"/>
  <c r="T136" i="3"/>
  <c r="R136" i="3"/>
  <c r="P136" i="3"/>
  <c r="BI135" i="3"/>
  <c r="BH135" i="3"/>
  <c r="BG135" i="3"/>
  <c r="BE135" i="3"/>
  <c r="T135" i="3"/>
  <c r="R135" i="3"/>
  <c r="P135" i="3"/>
  <c r="BI133" i="3"/>
  <c r="BH133" i="3"/>
  <c r="BG133" i="3"/>
  <c r="BE133" i="3"/>
  <c r="T133" i="3"/>
  <c r="R133" i="3"/>
  <c r="P133" i="3"/>
  <c r="BI132" i="3"/>
  <c r="BH132" i="3"/>
  <c r="BG132" i="3"/>
  <c r="BE132" i="3"/>
  <c r="T132" i="3"/>
  <c r="R132" i="3"/>
  <c r="P132" i="3"/>
  <c r="BI131" i="3"/>
  <c r="BH131" i="3"/>
  <c r="BG131" i="3"/>
  <c r="BE131" i="3"/>
  <c r="T131" i="3"/>
  <c r="R131" i="3"/>
  <c r="P131" i="3"/>
  <c r="BI130" i="3"/>
  <c r="BH130" i="3"/>
  <c r="BG130" i="3"/>
  <c r="BE130" i="3"/>
  <c r="T130" i="3"/>
  <c r="R130" i="3"/>
  <c r="P130" i="3"/>
  <c r="BI129" i="3"/>
  <c r="BH129" i="3"/>
  <c r="BG129" i="3"/>
  <c r="BE129" i="3"/>
  <c r="T129" i="3"/>
  <c r="R129" i="3"/>
  <c r="P129" i="3"/>
  <c r="BI128" i="3"/>
  <c r="BH128" i="3"/>
  <c r="BG128" i="3"/>
  <c r="BE128" i="3"/>
  <c r="T128" i="3"/>
  <c r="R128" i="3"/>
  <c r="P128" i="3"/>
  <c r="J121" i="3"/>
  <c r="F121" i="3"/>
  <c r="F119" i="3"/>
  <c r="E117" i="3"/>
  <c r="J93" i="3"/>
  <c r="F93" i="3"/>
  <c r="F91" i="3"/>
  <c r="E89" i="3"/>
  <c r="J26" i="3"/>
  <c r="E26" i="3"/>
  <c r="J94" i="3"/>
  <c r="J25" i="3"/>
  <c r="J20" i="3"/>
  <c r="E20" i="3"/>
  <c r="F122" i="3" s="1"/>
  <c r="J19" i="3"/>
  <c r="J14" i="3"/>
  <c r="J119" i="3" s="1"/>
  <c r="E7" i="3"/>
  <c r="E113" i="3"/>
  <c r="J39" i="2"/>
  <c r="J38" i="2"/>
  <c r="AY96" i="1" s="1"/>
  <c r="J37" i="2"/>
  <c r="AX96" i="1"/>
  <c r="BI388" i="2"/>
  <c r="BH388" i="2"/>
  <c r="BG388" i="2"/>
  <c r="BE388" i="2"/>
  <c r="T388" i="2"/>
  <c r="R388" i="2"/>
  <c r="P388" i="2"/>
  <c r="BI387" i="2"/>
  <c r="BH387" i="2"/>
  <c r="BG387" i="2"/>
  <c r="BE387" i="2"/>
  <c r="T387" i="2"/>
  <c r="R387" i="2"/>
  <c r="P387" i="2"/>
  <c r="BI386" i="2"/>
  <c r="BH386" i="2"/>
  <c r="BG386" i="2"/>
  <c r="BE386" i="2"/>
  <c r="T386" i="2"/>
  <c r="R386" i="2"/>
  <c r="P386" i="2"/>
  <c r="BI385" i="2"/>
  <c r="BH385" i="2"/>
  <c r="BG385" i="2"/>
  <c r="BE385" i="2"/>
  <c r="T385" i="2"/>
  <c r="R385" i="2"/>
  <c r="P385" i="2"/>
  <c r="BI384" i="2"/>
  <c r="BH384" i="2"/>
  <c r="BG384" i="2"/>
  <c r="BE384" i="2"/>
  <c r="T384" i="2"/>
  <c r="R384" i="2"/>
  <c r="P384" i="2"/>
  <c r="BI383" i="2"/>
  <c r="BH383" i="2"/>
  <c r="BG383" i="2"/>
  <c r="BE383" i="2"/>
  <c r="T383" i="2"/>
  <c r="R383" i="2"/>
  <c r="P383" i="2"/>
  <c r="BI382" i="2"/>
  <c r="BH382" i="2"/>
  <c r="BG382" i="2"/>
  <c r="BE382" i="2"/>
  <c r="T382" i="2"/>
  <c r="R382" i="2"/>
  <c r="P382" i="2"/>
  <c r="BI381" i="2"/>
  <c r="BH381" i="2"/>
  <c r="BG381" i="2"/>
  <c r="BE381" i="2"/>
  <c r="T381" i="2"/>
  <c r="R381" i="2"/>
  <c r="P381" i="2"/>
  <c r="BI379" i="2"/>
  <c r="BH379" i="2"/>
  <c r="BG379" i="2"/>
  <c r="BE379" i="2"/>
  <c r="T379" i="2"/>
  <c r="T378" i="2" s="1"/>
  <c r="R379" i="2"/>
  <c r="R378" i="2"/>
  <c r="P379" i="2"/>
  <c r="P378" i="2"/>
  <c r="BI376" i="2"/>
  <c r="BH376" i="2"/>
  <c r="BG376" i="2"/>
  <c r="BE376" i="2"/>
  <c r="T376" i="2"/>
  <c r="R376" i="2"/>
  <c r="P376" i="2"/>
  <c r="BI375" i="2"/>
  <c r="BH375" i="2"/>
  <c r="BG375" i="2"/>
  <c r="BE375" i="2"/>
  <c r="T375" i="2"/>
  <c r="R375" i="2"/>
  <c r="P375" i="2"/>
  <c r="BI374" i="2"/>
  <c r="BH374" i="2"/>
  <c r="BG374" i="2"/>
  <c r="BE374" i="2"/>
  <c r="T374" i="2"/>
  <c r="R374" i="2"/>
  <c r="P374" i="2"/>
  <c r="BI373" i="2"/>
  <c r="BH373" i="2"/>
  <c r="BG373" i="2"/>
  <c r="BE373" i="2"/>
  <c r="T373" i="2"/>
  <c r="R373" i="2"/>
  <c r="P373" i="2"/>
  <c r="BI371" i="2"/>
  <c r="BH371" i="2"/>
  <c r="BG371" i="2"/>
  <c r="BE371" i="2"/>
  <c r="T371" i="2"/>
  <c r="R371" i="2"/>
  <c r="P371" i="2"/>
  <c r="BI370" i="2"/>
  <c r="BH370" i="2"/>
  <c r="BG370" i="2"/>
  <c r="BE370" i="2"/>
  <c r="T370" i="2"/>
  <c r="R370" i="2"/>
  <c r="P370" i="2"/>
  <c r="BI369" i="2"/>
  <c r="BH369" i="2"/>
  <c r="BG369" i="2"/>
  <c r="BE369" i="2"/>
  <c r="T369" i="2"/>
  <c r="R369" i="2"/>
  <c r="P369" i="2"/>
  <c r="BI368" i="2"/>
  <c r="BH368" i="2"/>
  <c r="BG368" i="2"/>
  <c r="BE368" i="2"/>
  <c r="T368" i="2"/>
  <c r="R368" i="2"/>
  <c r="P368" i="2"/>
  <c r="BI367" i="2"/>
  <c r="BH367" i="2"/>
  <c r="BG367" i="2"/>
  <c r="BE367" i="2"/>
  <c r="T367" i="2"/>
  <c r="R367" i="2"/>
  <c r="P367" i="2"/>
  <c r="BI365" i="2"/>
  <c r="BH365" i="2"/>
  <c r="BG365" i="2"/>
  <c r="BE365" i="2"/>
  <c r="T365" i="2"/>
  <c r="T364" i="2"/>
  <c r="R365" i="2"/>
  <c r="R364" i="2" s="1"/>
  <c r="P365" i="2"/>
  <c r="P364" i="2"/>
  <c r="BI363" i="2"/>
  <c r="BH363" i="2"/>
  <c r="BG363" i="2"/>
  <c r="BE363" i="2"/>
  <c r="T363" i="2"/>
  <c r="R363" i="2"/>
  <c r="P363" i="2"/>
  <c r="BI362" i="2"/>
  <c r="BH362" i="2"/>
  <c r="BG362" i="2"/>
  <c r="BE362" i="2"/>
  <c r="T362" i="2"/>
  <c r="R362" i="2"/>
  <c r="P362" i="2"/>
  <c r="BI359" i="2"/>
  <c r="BH359" i="2"/>
  <c r="BG359" i="2"/>
  <c r="BE359" i="2"/>
  <c r="T359" i="2"/>
  <c r="R359" i="2"/>
  <c r="P359" i="2"/>
  <c r="BI358" i="2"/>
  <c r="BH358" i="2"/>
  <c r="BG358" i="2"/>
  <c r="BE358" i="2"/>
  <c r="T358" i="2"/>
  <c r="R358" i="2"/>
  <c r="P358" i="2"/>
  <c r="BI357" i="2"/>
  <c r="BH357" i="2"/>
  <c r="BG357" i="2"/>
  <c r="BE357" i="2"/>
  <c r="T357" i="2"/>
  <c r="R357" i="2"/>
  <c r="P357" i="2"/>
  <c r="BI355" i="2"/>
  <c r="BH355" i="2"/>
  <c r="BG355" i="2"/>
  <c r="BE355" i="2"/>
  <c r="T355" i="2"/>
  <c r="R355" i="2"/>
  <c r="P355" i="2"/>
  <c r="BI354" i="2"/>
  <c r="BH354" i="2"/>
  <c r="BG354" i="2"/>
  <c r="BE354" i="2"/>
  <c r="T354" i="2"/>
  <c r="R354" i="2"/>
  <c r="P354" i="2"/>
  <c r="BI353" i="2"/>
  <c r="BH353" i="2"/>
  <c r="BG353" i="2"/>
  <c r="BE353" i="2"/>
  <c r="T353" i="2"/>
  <c r="R353" i="2"/>
  <c r="P353" i="2"/>
  <c r="BI352" i="2"/>
  <c r="BH352" i="2"/>
  <c r="BG352" i="2"/>
  <c r="BE352" i="2"/>
  <c r="T352" i="2"/>
  <c r="R352" i="2"/>
  <c r="P352" i="2"/>
  <c r="BI351" i="2"/>
  <c r="BH351" i="2"/>
  <c r="BG351" i="2"/>
  <c r="BE351" i="2"/>
  <c r="T351" i="2"/>
  <c r="R351" i="2"/>
  <c r="P351" i="2"/>
  <c r="BI349" i="2"/>
  <c r="BH349" i="2"/>
  <c r="BG349" i="2"/>
  <c r="BE349" i="2"/>
  <c r="T349" i="2"/>
  <c r="R349" i="2"/>
  <c r="P349" i="2"/>
  <c r="BI348" i="2"/>
  <c r="BH348" i="2"/>
  <c r="BG348" i="2"/>
  <c r="BE348" i="2"/>
  <c r="T348" i="2"/>
  <c r="R348" i="2"/>
  <c r="P348" i="2"/>
  <c r="BI347" i="2"/>
  <c r="BH347" i="2"/>
  <c r="BG347" i="2"/>
  <c r="BE347" i="2"/>
  <c r="T347" i="2"/>
  <c r="R347" i="2"/>
  <c r="P347" i="2"/>
  <c r="BI345" i="2"/>
  <c r="BH345" i="2"/>
  <c r="BG345" i="2"/>
  <c r="BE345" i="2"/>
  <c r="T345" i="2"/>
  <c r="R345" i="2"/>
  <c r="P345" i="2"/>
  <c r="BI344" i="2"/>
  <c r="BH344" i="2"/>
  <c r="BG344" i="2"/>
  <c r="BE344" i="2"/>
  <c r="T344" i="2"/>
  <c r="R344" i="2"/>
  <c r="P344" i="2"/>
  <c r="BI342" i="2"/>
  <c r="BH342" i="2"/>
  <c r="BG342" i="2"/>
  <c r="BE342" i="2"/>
  <c r="T342" i="2"/>
  <c r="R342" i="2"/>
  <c r="P342" i="2"/>
  <c r="BI341" i="2"/>
  <c r="BH341" i="2"/>
  <c r="BG341" i="2"/>
  <c r="BE341" i="2"/>
  <c r="T341" i="2"/>
  <c r="R341" i="2"/>
  <c r="P341" i="2"/>
  <c r="BI340" i="2"/>
  <c r="BH340" i="2"/>
  <c r="BG340" i="2"/>
  <c r="BE340" i="2"/>
  <c r="T340" i="2"/>
  <c r="R340" i="2"/>
  <c r="P340" i="2"/>
  <c r="BI339" i="2"/>
  <c r="BH339" i="2"/>
  <c r="BG339" i="2"/>
  <c r="BE339" i="2"/>
  <c r="T339" i="2"/>
  <c r="R339" i="2"/>
  <c r="P339" i="2"/>
  <c r="BI338" i="2"/>
  <c r="BH338" i="2"/>
  <c r="BG338" i="2"/>
  <c r="BE338" i="2"/>
  <c r="T338" i="2"/>
  <c r="R338" i="2"/>
  <c r="P338" i="2"/>
  <c r="BI337" i="2"/>
  <c r="BH337" i="2"/>
  <c r="BG337" i="2"/>
  <c r="BE337" i="2"/>
  <c r="T337" i="2"/>
  <c r="R337" i="2"/>
  <c r="P337" i="2"/>
  <c r="BI336" i="2"/>
  <c r="BH336" i="2"/>
  <c r="BG336" i="2"/>
  <c r="BE336" i="2"/>
  <c r="T336" i="2"/>
  <c r="R336" i="2"/>
  <c r="P336" i="2"/>
  <c r="BI335" i="2"/>
  <c r="BH335" i="2"/>
  <c r="BG335" i="2"/>
  <c r="BE335" i="2"/>
  <c r="T335" i="2"/>
  <c r="R335" i="2"/>
  <c r="P335" i="2"/>
  <c r="BI334" i="2"/>
  <c r="BH334" i="2"/>
  <c r="BG334" i="2"/>
  <c r="BE334" i="2"/>
  <c r="T334" i="2"/>
  <c r="R334" i="2"/>
  <c r="P334" i="2"/>
  <c r="BI332" i="2"/>
  <c r="BH332" i="2"/>
  <c r="BG332" i="2"/>
  <c r="BE332" i="2"/>
  <c r="T332" i="2"/>
  <c r="R332" i="2"/>
  <c r="P332" i="2"/>
  <c r="BI331" i="2"/>
  <c r="BH331" i="2"/>
  <c r="BG331" i="2"/>
  <c r="BE331" i="2"/>
  <c r="T331" i="2"/>
  <c r="R331" i="2"/>
  <c r="P331" i="2"/>
  <c r="BI330" i="2"/>
  <c r="BH330" i="2"/>
  <c r="BG330" i="2"/>
  <c r="BE330" i="2"/>
  <c r="T330" i="2"/>
  <c r="R330" i="2"/>
  <c r="P330" i="2"/>
  <c r="BI328" i="2"/>
  <c r="BH328" i="2"/>
  <c r="BG328" i="2"/>
  <c r="BE328" i="2"/>
  <c r="T328" i="2"/>
  <c r="R328" i="2"/>
  <c r="P328" i="2"/>
  <c r="BI327" i="2"/>
  <c r="BH327" i="2"/>
  <c r="BG327" i="2"/>
  <c r="BE327" i="2"/>
  <c r="T327" i="2"/>
  <c r="R327" i="2"/>
  <c r="P327" i="2"/>
  <c r="BI326" i="2"/>
  <c r="BH326" i="2"/>
  <c r="BG326" i="2"/>
  <c r="BE326" i="2"/>
  <c r="T326" i="2"/>
  <c r="R326" i="2"/>
  <c r="P326" i="2"/>
  <c r="BI325" i="2"/>
  <c r="BH325" i="2"/>
  <c r="BG325" i="2"/>
  <c r="BE325" i="2"/>
  <c r="T325" i="2"/>
  <c r="R325" i="2"/>
  <c r="P325" i="2"/>
  <c r="BI324" i="2"/>
  <c r="BH324" i="2"/>
  <c r="BG324" i="2"/>
  <c r="BE324" i="2"/>
  <c r="T324" i="2"/>
  <c r="R324" i="2"/>
  <c r="P324" i="2"/>
  <c r="BI323" i="2"/>
  <c r="BH323" i="2"/>
  <c r="BG323" i="2"/>
  <c r="BE323" i="2"/>
  <c r="T323" i="2"/>
  <c r="R323" i="2"/>
  <c r="P323" i="2"/>
  <c r="BI322" i="2"/>
  <c r="BH322" i="2"/>
  <c r="BG322" i="2"/>
  <c r="BE322" i="2"/>
  <c r="T322" i="2"/>
  <c r="R322" i="2"/>
  <c r="P322" i="2"/>
  <c r="BI321" i="2"/>
  <c r="BH321" i="2"/>
  <c r="BG321" i="2"/>
  <c r="BE321" i="2"/>
  <c r="T321" i="2"/>
  <c r="R321" i="2"/>
  <c r="P321" i="2"/>
  <c r="BI320" i="2"/>
  <c r="BH320" i="2"/>
  <c r="BG320" i="2"/>
  <c r="BE320" i="2"/>
  <c r="T320" i="2"/>
  <c r="R320" i="2"/>
  <c r="P320" i="2"/>
  <c r="BI319" i="2"/>
  <c r="BH319" i="2"/>
  <c r="BG319" i="2"/>
  <c r="BE319" i="2"/>
  <c r="T319" i="2"/>
  <c r="R319" i="2"/>
  <c r="P319" i="2"/>
  <c r="BI318" i="2"/>
  <c r="BH318" i="2"/>
  <c r="BG318" i="2"/>
  <c r="BE318" i="2"/>
  <c r="T318" i="2"/>
  <c r="R318" i="2"/>
  <c r="P318" i="2"/>
  <c r="BI317" i="2"/>
  <c r="BH317" i="2"/>
  <c r="BG317" i="2"/>
  <c r="BE317" i="2"/>
  <c r="T317" i="2"/>
  <c r="R317" i="2"/>
  <c r="P317" i="2"/>
  <c r="BI316" i="2"/>
  <c r="BH316" i="2"/>
  <c r="BG316" i="2"/>
  <c r="BE316" i="2"/>
  <c r="T316" i="2"/>
  <c r="R316" i="2"/>
  <c r="P316" i="2"/>
  <c r="BI315" i="2"/>
  <c r="BH315" i="2"/>
  <c r="BG315" i="2"/>
  <c r="BE315" i="2"/>
  <c r="T315" i="2"/>
  <c r="R315" i="2"/>
  <c r="P315" i="2"/>
  <c r="BI314" i="2"/>
  <c r="BH314" i="2"/>
  <c r="BG314" i="2"/>
  <c r="BE314" i="2"/>
  <c r="T314" i="2"/>
  <c r="R314" i="2"/>
  <c r="P314" i="2"/>
  <c r="BI313" i="2"/>
  <c r="BH313" i="2"/>
  <c r="BG313" i="2"/>
  <c r="BE313" i="2"/>
  <c r="T313" i="2"/>
  <c r="R313" i="2"/>
  <c r="P313" i="2"/>
  <c r="BI312" i="2"/>
  <c r="BH312" i="2"/>
  <c r="BG312" i="2"/>
  <c r="BE312" i="2"/>
  <c r="T312" i="2"/>
  <c r="R312" i="2"/>
  <c r="P312" i="2"/>
  <c r="BI311" i="2"/>
  <c r="BH311" i="2"/>
  <c r="BG311" i="2"/>
  <c r="BE311" i="2"/>
  <c r="T311" i="2"/>
  <c r="R311" i="2"/>
  <c r="P311" i="2"/>
  <c r="BI310" i="2"/>
  <c r="BH310" i="2"/>
  <c r="BG310" i="2"/>
  <c r="BE310" i="2"/>
  <c r="T310" i="2"/>
  <c r="R310" i="2"/>
  <c r="P310" i="2"/>
  <c r="BI309" i="2"/>
  <c r="BH309" i="2"/>
  <c r="BG309" i="2"/>
  <c r="BE309" i="2"/>
  <c r="T309" i="2"/>
  <c r="R309" i="2"/>
  <c r="P309" i="2"/>
  <c r="BI308" i="2"/>
  <c r="BH308" i="2"/>
  <c r="BG308" i="2"/>
  <c r="BE308" i="2"/>
  <c r="T308" i="2"/>
  <c r="R308" i="2"/>
  <c r="P308" i="2"/>
  <c r="BI306" i="2"/>
  <c r="BH306" i="2"/>
  <c r="BG306" i="2"/>
  <c r="BE306" i="2"/>
  <c r="T306" i="2"/>
  <c r="R306" i="2"/>
  <c r="P306" i="2"/>
  <c r="BI305" i="2"/>
  <c r="BH305" i="2"/>
  <c r="BG305" i="2"/>
  <c r="BE305" i="2"/>
  <c r="T305" i="2"/>
  <c r="R305" i="2"/>
  <c r="P305" i="2"/>
  <c r="BI304" i="2"/>
  <c r="BH304" i="2"/>
  <c r="BG304" i="2"/>
  <c r="BE304" i="2"/>
  <c r="T304" i="2"/>
  <c r="R304" i="2"/>
  <c r="P304" i="2"/>
  <c r="BI303" i="2"/>
  <c r="BH303" i="2"/>
  <c r="BG303" i="2"/>
  <c r="BE303" i="2"/>
  <c r="T303" i="2"/>
  <c r="R303" i="2"/>
  <c r="P303" i="2"/>
  <c r="BI302" i="2"/>
  <c r="BH302" i="2"/>
  <c r="BG302" i="2"/>
  <c r="BE302" i="2"/>
  <c r="T302" i="2"/>
  <c r="R302" i="2"/>
  <c r="P302" i="2"/>
  <c r="BI301" i="2"/>
  <c r="BH301" i="2"/>
  <c r="BG301" i="2"/>
  <c r="BE301" i="2"/>
  <c r="T301" i="2"/>
  <c r="R301" i="2"/>
  <c r="P301" i="2"/>
  <c r="BI300" i="2"/>
  <c r="BH300" i="2"/>
  <c r="BG300" i="2"/>
  <c r="BE300" i="2"/>
  <c r="T300" i="2"/>
  <c r="R300" i="2"/>
  <c r="P300" i="2"/>
  <c r="BI299" i="2"/>
  <c r="BH299" i="2"/>
  <c r="BG299" i="2"/>
  <c r="BE299" i="2"/>
  <c r="T299" i="2"/>
  <c r="R299" i="2"/>
  <c r="P299" i="2"/>
  <c r="BI298" i="2"/>
  <c r="BH298" i="2"/>
  <c r="BG298" i="2"/>
  <c r="BE298" i="2"/>
  <c r="T298" i="2"/>
  <c r="R298" i="2"/>
  <c r="P298" i="2"/>
  <c r="BI297" i="2"/>
  <c r="BH297" i="2"/>
  <c r="BG297" i="2"/>
  <c r="BE297" i="2"/>
  <c r="T297" i="2"/>
  <c r="R297" i="2"/>
  <c r="P297" i="2"/>
  <c r="BI296" i="2"/>
  <c r="BH296" i="2"/>
  <c r="BG296" i="2"/>
  <c r="BE296" i="2"/>
  <c r="T296" i="2"/>
  <c r="R296" i="2"/>
  <c r="P296" i="2"/>
  <c r="BI295" i="2"/>
  <c r="BH295" i="2"/>
  <c r="BG295" i="2"/>
  <c r="BE295" i="2"/>
  <c r="T295" i="2"/>
  <c r="R295" i="2"/>
  <c r="P295" i="2"/>
  <c r="BI294" i="2"/>
  <c r="BH294" i="2"/>
  <c r="BG294" i="2"/>
  <c r="BE294" i="2"/>
  <c r="T294" i="2"/>
  <c r="R294" i="2"/>
  <c r="P294" i="2"/>
  <c r="BI293" i="2"/>
  <c r="BH293" i="2"/>
  <c r="BG293" i="2"/>
  <c r="BE293" i="2"/>
  <c r="T293" i="2"/>
  <c r="R293" i="2"/>
  <c r="P293" i="2"/>
  <c r="BI292" i="2"/>
  <c r="BH292" i="2"/>
  <c r="BG292" i="2"/>
  <c r="BE292" i="2"/>
  <c r="T292" i="2"/>
  <c r="R292" i="2"/>
  <c r="P292" i="2"/>
  <c r="BI291" i="2"/>
  <c r="BH291" i="2"/>
  <c r="BG291" i="2"/>
  <c r="BE291" i="2"/>
  <c r="T291" i="2"/>
  <c r="R291" i="2"/>
  <c r="P291" i="2"/>
  <c r="BI290" i="2"/>
  <c r="BH290" i="2"/>
  <c r="BG290" i="2"/>
  <c r="BE290" i="2"/>
  <c r="T290" i="2"/>
  <c r="R290" i="2"/>
  <c r="P290" i="2"/>
  <c r="BI289" i="2"/>
  <c r="BH289" i="2"/>
  <c r="BG289" i="2"/>
  <c r="BE289" i="2"/>
  <c r="T289" i="2"/>
  <c r="R289" i="2"/>
  <c r="P289" i="2"/>
  <c r="BI288" i="2"/>
  <c r="BH288" i="2"/>
  <c r="BG288" i="2"/>
  <c r="BE288" i="2"/>
  <c r="T288" i="2"/>
  <c r="R288" i="2"/>
  <c r="P288" i="2"/>
  <c r="BI287" i="2"/>
  <c r="BH287" i="2"/>
  <c r="BG287" i="2"/>
  <c r="BE287" i="2"/>
  <c r="T287" i="2"/>
  <c r="R287" i="2"/>
  <c r="P287" i="2"/>
  <c r="BI286" i="2"/>
  <c r="BH286" i="2"/>
  <c r="BG286" i="2"/>
  <c r="BE286" i="2"/>
  <c r="T286" i="2"/>
  <c r="R286" i="2"/>
  <c r="P286" i="2"/>
  <c r="BI285" i="2"/>
  <c r="BH285" i="2"/>
  <c r="BG285" i="2"/>
  <c r="BE285" i="2"/>
  <c r="T285" i="2"/>
  <c r="R285" i="2"/>
  <c r="P285" i="2"/>
  <c r="BI284" i="2"/>
  <c r="BH284" i="2"/>
  <c r="BG284" i="2"/>
  <c r="BE284" i="2"/>
  <c r="T284" i="2"/>
  <c r="R284" i="2"/>
  <c r="P284" i="2"/>
  <c r="BI283" i="2"/>
  <c r="BH283" i="2"/>
  <c r="BG283" i="2"/>
  <c r="BE283" i="2"/>
  <c r="T283" i="2"/>
  <c r="R283" i="2"/>
  <c r="P283" i="2"/>
  <c r="BI282" i="2"/>
  <c r="BH282" i="2"/>
  <c r="BG282" i="2"/>
  <c r="BE282" i="2"/>
  <c r="T282" i="2"/>
  <c r="R282" i="2"/>
  <c r="P282" i="2"/>
  <c r="BI280" i="2"/>
  <c r="BH280" i="2"/>
  <c r="BG280" i="2"/>
  <c r="BE280" i="2"/>
  <c r="T280" i="2"/>
  <c r="R280" i="2"/>
  <c r="P280" i="2"/>
  <c r="BI279" i="2"/>
  <c r="BH279" i="2"/>
  <c r="BG279" i="2"/>
  <c r="BE279" i="2"/>
  <c r="T279" i="2"/>
  <c r="R279" i="2"/>
  <c r="P279" i="2"/>
  <c r="BI278" i="2"/>
  <c r="BH278" i="2"/>
  <c r="BG278" i="2"/>
  <c r="BE278" i="2"/>
  <c r="T278" i="2"/>
  <c r="R278" i="2"/>
  <c r="P278" i="2"/>
  <c r="BI277" i="2"/>
  <c r="BH277" i="2"/>
  <c r="BG277" i="2"/>
  <c r="BE277" i="2"/>
  <c r="T277" i="2"/>
  <c r="R277" i="2"/>
  <c r="P277" i="2"/>
  <c r="BI276" i="2"/>
  <c r="BH276" i="2"/>
  <c r="BG276" i="2"/>
  <c r="BE276" i="2"/>
  <c r="T276" i="2"/>
  <c r="R276" i="2"/>
  <c r="P276" i="2"/>
  <c r="BI274" i="2"/>
  <c r="BH274" i="2"/>
  <c r="BG274" i="2"/>
  <c r="BE274" i="2"/>
  <c r="T274" i="2"/>
  <c r="R274" i="2"/>
  <c r="P274" i="2"/>
  <c r="BI273" i="2"/>
  <c r="BH273" i="2"/>
  <c r="BG273" i="2"/>
  <c r="BE273" i="2"/>
  <c r="T273" i="2"/>
  <c r="R273" i="2"/>
  <c r="P273" i="2"/>
  <c r="BI271" i="2"/>
  <c r="BH271" i="2"/>
  <c r="BG271" i="2"/>
  <c r="BE271" i="2"/>
  <c r="T271" i="2"/>
  <c r="R271" i="2"/>
  <c r="P271" i="2"/>
  <c r="BI270" i="2"/>
  <c r="BH270" i="2"/>
  <c r="BG270" i="2"/>
  <c r="BE270" i="2"/>
  <c r="T270" i="2"/>
  <c r="R270" i="2"/>
  <c r="P270" i="2"/>
  <c r="BI269" i="2"/>
  <c r="BH269" i="2"/>
  <c r="BG269" i="2"/>
  <c r="BE269" i="2"/>
  <c r="T269" i="2"/>
  <c r="R269" i="2"/>
  <c r="P269" i="2"/>
  <c r="BI268" i="2"/>
  <c r="BH268" i="2"/>
  <c r="BG268" i="2"/>
  <c r="BE268" i="2"/>
  <c r="T268" i="2"/>
  <c r="R268" i="2"/>
  <c r="P268" i="2"/>
  <c r="BI267" i="2"/>
  <c r="BH267" i="2"/>
  <c r="BG267" i="2"/>
  <c r="BE267" i="2"/>
  <c r="T267" i="2"/>
  <c r="R267" i="2"/>
  <c r="P267" i="2"/>
  <c r="BI266" i="2"/>
  <c r="BH266" i="2"/>
  <c r="BG266" i="2"/>
  <c r="BE266" i="2"/>
  <c r="T266" i="2"/>
  <c r="R266" i="2"/>
  <c r="P266" i="2"/>
  <c r="BI265" i="2"/>
  <c r="BH265" i="2"/>
  <c r="BG265" i="2"/>
  <c r="BE265" i="2"/>
  <c r="T265" i="2"/>
  <c r="R265" i="2"/>
  <c r="P265" i="2"/>
  <c r="BI264" i="2"/>
  <c r="BH264" i="2"/>
  <c r="BG264" i="2"/>
  <c r="BE264" i="2"/>
  <c r="T264" i="2"/>
  <c r="R264" i="2"/>
  <c r="P264" i="2"/>
  <c r="BI263" i="2"/>
  <c r="BH263" i="2"/>
  <c r="BG263" i="2"/>
  <c r="BE263" i="2"/>
  <c r="T263" i="2"/>
  <c r="R263" i="2"/>
  <c r="P263" i="2"/>
  <c r="BI262" i="2"/>
  <c r="BH262" i="2"/>
  <c r="BG262" i="2"/>
  <c r="BE262" i="2"/>
  <c r="T262" i="2"/>
  <c r="R262" i="2"/>
  <c r="P262" i="2"/>
  <c r="BI261" i="2"/>
  <c r="BH261" i="2"/>
  <c r="BG261" i="2"/>
  <c r="BE261" i="2"/>
  <c r="T261" i="2"/>
  <c r="R261" i="2"/>
  <c r="P261" i="2"/>
  <c r="BI260" i="2"/>
  <c r="BH260" i="2"/>
  <c r="BG260" i="2"/>
  <c r="BE260" i="2"/>
  <c r="T260" i="2"/>
  <c r="R260" i="2"/>
  <c r="P260" i="2"/>
  <c r="BI259" i="2"/>
  <c r="BH259" i="2"/>
  <c r="BG259" i="2"/>
  <c r="BE259" i="2"/>
  <c r="T259" i="2"/>
  <c r="R259" i="2"/>
  <c r="P259" i="2"/>
  <c r="BI257" i="2"/>
  <c r="BH257" i="2"/>
  <c r="BG257" i="2"/>
  <c r="BE257" i="2"/>
  <c r="T257" i="2"/>
  <c r="R257" i="2"/>
  <c r="P257" i="2"/>
  <c r="BI256" i="2"/>
  <c r="BH256" i="2"/>
  <c r="BG256" i="2"/>
  <c r="BE256" i="2"/>
  <c r="T256" i="2"/>
  <c r="R256" i="2"/>
  <c r="P256" i="2"/>
  <c r="BI255" i="2"/>
  <c r="BH255" i="2"/>
  <c r="BG255" i="2"/>
  <c r="BE255" i="2"/>
  <c r="T255" i="2"/>
  <c r="R255" i="2"/>
  <c r="P255" i="2"/>
  <c r="BI254" i="2"/>
  <c r="BH254" i="2"/>
  <c r="BG254" i="2"/>
  <c r="BE254" i="2"/>
  <c r="T254" i="2"/>
  <c r="R254" i="2"/>
  <c r="P254" i="2"/>
  <c r="BI253" i="2"/>
  <c r="BH253" i="2"/>
  <c r="BG253" i="2"/>
  <c r="BE253" i="2"/>
  <c r="T253" i="2"/>
  <c r="R253" i="2"/>
  <c r="P253" i="2"/>
  <c r="BI252" i="2"/>
  <c r="BH252" i="2"/>
  <c r="BG252" i="2"/>
  <c r="BE252" i="2"/>
  <c r="T252" i="2"/>
  <c r="R252" i="2"/>
  <c r="P252" i="2"/>
  <c r="BI251" i="2"/>
  <c r="BH251" i="2"/>
  <c r="BG251" i="2"/>
  <c r="BE251" i="2"/>
  <c r="T251" i="2"/>
  <c r="R251" i="2"/>
  <c r="P251" i="2"/>
  <c r="BI250" i="2"/>
  <c r="BH250" i="2"/>
  <c r="BG250" i="2"/>
  <c r="BE250" i="2"/>
  <c r="T250" i="2"/>
  <c r="R250" i="2"/>
  <c r="P250" i="2"/>
  <c r="BI249" i="2"/>
  <c r="BH249" i="2"/>
  <c r="BG249" i="2"/>
  <c r="BE249" i="2"/>
  <c r="T249" i="2"/>
  <c r="R249" i="2"/>
  <c r="P249" i="2"/>
  <c r="BI248" i="2"/>
  <c r="BH248" i="2"/>
  <c r="BG248" i="2"/>
  <c r="BE248" i="2"/>
  <c r="T248" i="2"/>
  <c r="R248" i="2"/>
  <c r="P248" i="2"/>
  <c r="BI246" i="2"/>
  <c r="BH246" i="2"/>
  <c r="BG246" i="2"/>
  <c r="BE246" i="2"/>
  <c r="T246" i="2"/>
  <c r="R246" i="2"/>
  <c r="P246" i="2"/>
  <c r="BI245" i="2"/>
  <c r="BH245" i="2"/>
  <c r="BG245" i="2"/>
  <c r="BE245" i="2"/>
  <c r="T245" i="2"/>
  <c r="R245" i="2"/>
  <c r="P245" i="2"/>
  <c r="BI244" i="2"/>
  <c r="BH244" i="2"/>
  <c r="BG244" i="2"/>
  <c r="BE244" i="2"/>
  <c r="T244" i="2"/>
  <c r="R244" i="2"/>
  <c r="P244" i="2"/>
  <c r="BI243" i="2"/>
  <c r="BH243" i="2"/>
  <c r="BG243" i="2"/>
  <c r="BE243" i="2"/>
  <c r="T243" i="2"/>
  <c r="R243" i="2"/>
  <c r="P243" i="2"/>
  <c r="BI242" i="2"/>
  <c r="BH242" i="2"/>
  <c r="BG242" i="2"/>
  <c r="BE242" i="2"/>
  <c r="T242" i="2"/>
  <c r="R242" i="2"/>
  <c r="P242" i="2"/>
  <c r="BI241" i="2"/>
  <c r="BH241" i="2"/>
  <c r="BG241" i="2"/>
  <c r="BE241" i="2"/>
  <c r="T241" i="2"/>
  <c r="R241" i="2"/>
  <c r="P241" i="2"/>
  <c r="BI240" i="2"/>
  <c r="BH240" i="2"/>
  <c r="BG240" i="2"/>
  <c r="BE240" i="2"/>
  <c r="T240" i="2"/>
  <c r="R240" i="2"/>
  <c r="P240" i="2"/>
  <c r="BI239" i="2"/>
  <c r="BH239" i="2"/>
  <c r="BG239" i="2"/>
  <c r="BE239" i="2"/>
  <c r="T239" i="2"/>
  <c r="R239" i="2"/>
  <c r="P239" i="2"/>
  <c r="BI238" i="2"/>
  <c r="BH238" i="2"/>
  <c r="BG238" i="2"/>
  <c r="BE238" i="2"/>
  <c r="T238" i="2"/>
  <c r="R238" i="2"/>
  <c r="P238" i="2"/>
  <c r="BI237" i="2"/>
  <c r="BH237" i="2"/>
  <c r="BG237" i="2"/>
  <c r="BE237" i="2"/>
  <c r="T237" i="2"/>
  <c r="R237" i="2"/>
  <c r="P237" i="2"/>
  <c r="BI236" i="2"/>
  <c r="BH236" i="2"/>
  <c r="BG236" i="2"/>
  <c r="BE236" i="2"/>
  <c r="T236" i="2"/>
  <c r="R236" i="2"/>
  <c r="P236" i="2"/>
  <c r="BI235" i="2"/>
  <c r="BH235" i="2"/>
  <c r="BG235" i="2"/>
  <c r="BE235" i="2"/>
  <c r="T235" i="2"/>
  <c r="R235" i="2"/>
  <c r="P235" i="2"/>
  <c r="BI234" i="2"/>
  <c r="BH234" i="2"/>
  <c r="BG234" i="2"/>
  <c r="BE234" i="2"/>
  <c r="T234" i="2"/>
  <c r="R234" i="2"/>
  <c r="P234" i="2"/>
  <c r="BI233" i="2"/>
  <c r="BH233" i="2"/>
  <c r="BG233" i="2"/>
  <c r="BE233" i="2"/>
  <c r="T233" i="2"/>
  <c r="R233" i="2"/>
  <c r="P233" i="2"/>
  <c r="BI232" i="2"/>
  <c r="BH232" i="2"/>
  <c r="BG232" i="2"/>
  <c r="BE232" i="2"/>
  <c r="T232" i="2"/>
  <c r="R232" i="2"/>
  <c r="P232" i="2"/>
  <c r="BI231" i="2"/>
  <c r="BH231" i="2"/>
  <c r="BG231" i="2"/>
  <c r="BE231" i="2"/>
  <c r="T231" i="2"/>
  <c r="R231" i="2"/>
  <c r="P231" i="2"/>
  <c r="BI230" i="2"/>
  <c r="BH230" i="2"/>
  <c r="BG230" i="2"/>
  <c r="BE230" i="2"/>
  <c r="T230" i="2"/>
  <c r="R230" i="2"/>
  <c r="P230" i="2"/>
  <c r="BI227" i="2"/>
  <c r="BH227" i="2"/>
  <c r="BG227" i="2"/>
  <c r="BE227" i="2"/>
  <c r="T227" i="2"/>
  <c r="T226" i="2" s="1"/>
  <c r="R227" i="2"/>
  <c r="R226" i="2"/>
  <c r="P227" i="2"/>
  <c r="P226" i="2"/>
  <c r="BI225" i="2"/>
  <c r="BH225" i="2"/>
  <c r="BG225" i="2"/>
  <c r="BE225" i="2"/>
  <c r="T225" i="2"/>
  <c r="R225" i="2"/>
  <c r="P225" i="2"/>
  <c r="BI224" i="2"/>
  <c r="BH224" i="2"/>
  <c r="BG224" i="2"/>
  <c r="BE224" i="2"/>
  <c r="T224" i="2"/>
  <c r="R224" i="2"/>
  <c r="P224" i="2"/>
  <c r="BI223" i="2"/>
  <c r="BH223" i="2"/>
  <c r="BG223" i="2"/>
  <c r="BE223" i="2"/>
  <c r="T223" i="2"/>
  <c r="R223" i="2"/>
  <c r="P223" i="2"/>
  <c r="BI222" i="2"/>
  <c r="BH222" i="2"/>
  <c r="BG222" i="2"/>
  <c r="BE222" i="2"/>
  <c r="T222" i="2"/>
  <c r="R222" i="2"/>
  <c r="P222" i="2"/>
  <c r="BI221" i="2"/>
  <c r="BH221" i="2"/>
  <c r="BG221" i="2"/>
  <c r="BE221" i="2"/>
  <c r="T221" i="2"/>
  <c r="R221" i="2"/>
  <c r="P221" i="2"/>
  <c r="BI220" i="2"/>
  <c r="BH220" i="2"/>
  <c r="BG220" i="2"/>
  <c r="BE220" i="2"/>
  <c r="T220" i="2"/>
  <c r="R220" i="2"/>
  <c r="P220" i="2"/>
  <c r="BI219" i="2"/>
  <c r="BH219" i="2"/>
  <c r="BG219" i="2"/>
  <c r="BE219" i="2"/>
  <c r="T219" i="2"/>
  <c r="R219" i="2"/>
  <c r="P219" i="2"/>
  <c r="BI218" i="2"/>
  <c r="BH218" i="2"/>
  <c r="BG218" i="2"/>
  <c r="BE218" i="2"/>
  <c r="T218" i="2"/>
  <c r="R218" i="2"/>
  <c r="P218" i="2"/>
  <c r="BI217" i="2"/>
  <c r="BH217" i="2"/>
  <c r="BG217" i="2"/>
  <c r="BE217" i="2"/>
  <c r="T217" i="2"/>
  <c r="R217" i="2"/>
  <c r="P217" i="2"/>
  <c r="BI215" i="2"/>
  <c r="BH215" i="2"/>
  <c r="BG215" i="2"/>
  <c r="BE215" i="2"/>
  <c r="T215" i="2"/>
  <c r="R215" i="2"/>
  <c r="P215" i="2"/>
  <c r="BI214" i="2"/>
  <c r="BH214" i="2"/>
  <c r="BG214" i="2"/>
  <c r="BE214" i="2"/>
  <c r="T214" i="2"/>
  <c r="R214" i="2"/>
  <c r="P214" i="2"/>
  <c r="BI213" i="2"/>
  <c r="BH213" i="2"/>
  <c r="BG213" i="2"/>
  <c r="BE213" i="2"/>
  <c r="T213" i="2"/>
  <c r="R213" i="2"/>
  <c r="P213" i="2"/>
  <c r="BI212" i="2"/>
  <c r="BH212" i="2"/>
  <c r="BG212" i="2"/>
  <c r="BE212" i="2"/>
  <c r="T212" i="2"/>
  <c r="R212" i="2"/>
  <c r="P212" i="2"/>
  <c r="BI211" i="2"/>
  <c r="BH211" i="2"/>
  <c r="BG211" i="2"/>
  <c r="BE211" i="2"/>
  <c r="T211" i="2"/>
  <c r="R211" i="2"/>
  <c r="P211" i="2"/>
  <c r="BI210" i="2"/>
  <c r="BH210" i="2"/>
  <c r="BG210" i="2"/>
  <c r="BE210" i="2"/>
  <c r="T210" i="2"/>
  <c r="R210" i="2"/>
  <c r="P210" i="2"/>
  <c r="BI209" i="2"/>
  <c r="BH209" i="2"/>
  <c r="BG209" i="2"/>
  <c r="BE209" i="2"/>
  <c r="T209" i="2"/>
  <c r="R209" i="2"/>
  <c r="P209" i="2"/>
  <c r="BI208" i="2"/>
  <c r="BH208" i="2"/>
  <c r="BG208" i="2"/>
  <c r="BE208" i="2"/>
  <c r="T208" i="2"/>
  <c r="R208" i="2"/>
  <c r="P208" i="2"/>
  <c r="BI207" i="2"/>
  <c r="BH207" i="2"/>
  <c r="BG207" i="2"/>
  <c r="BE207" i="2"/>
  <c r="T207" i="2"/>
  <c r="R207" i="2"/>
  <c r="P207" i="2"/>
  <c r="BI206" i="2"/>
  <c r="BH206" i="2"/>
  <c r="BG206" i="2"/>
  <c r="BE206" i="2"/>
  <c r="T206" i="2"/>
  <c r="R206" i="2"/>
  <c r="P206" i="2"/>
  <c r="BI205" i="2"/>
  <c r="BH205" i="2"/>
  <c r="BG205" i="2"/>
  <c r="BE205" i="2"/>
  <c r="T205" i="2"/>
  <c r="R205" i="2"/>
  <c r="P205" i="2"/>
  <c r="BI204" i="2"/>
  <c r="BH204" i="2"/>
  <c r="BG204" i="2"/>
  <c r="BE204" i="2"/>
  <c r="T204" i="2"/>
  <c r="R204" i="2"/>
  <c r="P204" i="2"/>
  <c r="BI203" i="2"/>
  <c r="BH203" i="2"/>
  <c r="BG203" i="2"/>
  <c r="BE203" i="2"/>
  <c r="T203" i="2"/>
  <c r="R203" i="2"/>
  <c r="P203" i="2"/>
  <c r="BI202" i="2"/>
  <c r="BH202" i="2"/>
  <c r="BG202" i="2"/>
  <c r="BE202" i="2"/>
  <c r="T202" i="2"/>
  <c r="R202" i="2"/>
  <c r="P202" i="2"/>
  <c r="BI201" i="2"/>
  <c r="BH201" i="2"/>
  <c r="BG201" i="2"/>
  <c r="BE201" i="2"/>
  <c r="T201" i="2"/>
  <c r="R201" i="2"/>
  <c r="P201" i="2"/>
  <c r="BI199" i="2"/>
  <c r="BH199" i="2"/>
  <c r="BG199" i="2"/>
  <c r="BE199" i="2"/>
  <c r="T199" i="2"/>
  <c r="R199" i="2"/>
  <c r="P199" i="2"/>
  <c r="BI198" i="2"/>
  <c r="BH198" i="2"/>
  <c r="BG198" i="2"/>
  <c r="BE198" i="2"/>
  <c r="T198" i="2"/>
  <c r="R198" i="2"/>
  <c r="P198" i="2"/>
  <c r="BI197" i="2"/>
  <c r="BH197" i="2"/>
  <c r="BG197" i="2"/>
  <c r="BE197" i="2"/>
  <c r="T197" i="2"/>
  <c r="R197" i="2"/>
  <c r="P197" i="2"/>
  <c r="BI195" i="2"/>
  <c r="BH195" i="2"/>
  <c r="BG195" i="2"/>
  <c r="BE195" i="2"/>
  <c r="T195" i="2"/>
  <c r="R195" i="2"/>
  <c r="P195" i="2"/>
  <c r="BI194" i="2"/>
  <c r="BH194" i="2"/>
  <c r="BG194" i="2"/>
  <c r="BE194" i="2"/>
  <c r="T194" i="2"/>
  <c r="R194" i="2"/>
  <c r="P194" i="2"/>
  <c r="BI193" i="2"/>
  <c r="BH193" i="2"/>
  <c r="BG193" i="2"/>
  <c r="BE193" i="2"/>
  <c r="T193" i="2"/>
  <c r="R193" i="2"/>
  <c r="P193" i="2"/>
  <c r="BI192" i="2"/>
  <c r="BH192" i="2"/>
  <c r="BG192" i="2"/>
  <c r="BE192" i="2"/>
  <c r="T192" i="2"/>
  <c r="R192" i="2"/>
  <c r="P192" i="2"/>
  <c r="BI191" i="2"/>
  <c r="BH191" i="2"/>
  <c r="BG191" i="2"/>
  <c r="BE191" i="2"/>
  <c r="T191" i="2"/>
  <c r="R191" i="2"/>
  <c r="P191" i="2"/>
  <c r="BI190" i="2"/>
  <c r="BH190" i="2"/>
  <c r="BG190" i="2"/>
  <c r="BE190" i="2"/>
  <c r="T190" i="2"/>
  <c r="R190" i="2"/>
  <c r="P190" i="2"/>
  <c r="BI189" i="2"/>
  <c r="BH189" i="2"/>
  <c r="BG189" i="2"/>
  <c r="BE189" i="2"/>
  <c r="T189" i="2"/>
  <c r="R189" i="2"/>
  <c r="P189" i="2"/>
  <c r="BI188" i="2"/>
  <c r="BH188" i="2"/>
  <c r="BG188" i="2"/>
  <c r="BE188" i="2"/>
  <c r="T188" i="2"/>
  <c r="R188" i="2"/>
  <c r="P188" i="2"/>
  <c r="BI186" i="2"/>
  <c r="BH186" i="2"/>
  <c r="BG186" i="2"/>
  <c r="BE186" i="2"/>
  <c r="T186" i="2"/>
  <c r="R186" i="2"/>
  <c r="P186" i="2"/>
  <c r="BI185" i="2"/>
  <c r="BH185" i="2"/>
  <c r="BG185" i="2"/>
  <c r="BE185" i="2"/>
  <c r="T185" i="2"/>
  <c r="R185" i="2"/>
  <c r="P185" i="2"/>
  <c r="BI184" i="2"/>
  <c r="BH184" i="2"/>
  <c r="BG184" i="2"/>
  <c r="BE184" i="2"/>
  <c r="T184" i="2"/>
  <c r="R184" i="2"/>
  <c r="P184" i="2"/>
  <c r="BI183" i="2"/>
  <c r="BH183" i="2"/>
  <c r="BG183" i="2"/>
  <c r="BE183" i="2"/>
  <c r="T183" i="2"/>
  <c r="R183" i="2"/>
  <c r="P183" i="2"/>
  <c r="BI182" i="2"/>
  <c r="BH182" i="2"/>
  <c r="BG182" i="2"/>
  <c r="BE182" i="2"/>
  <c r="T182" i="2"/>
  <c r="R182" i="2"/>
  <c r="P182" i="2"/>
  <c r="BI181" i="2"/>
  <c r="BH181" i="2"/>
  <c r="BG181" i="2"/>
  <c r="BE181" i="2"/>
  <c r="T181" i="2"/>
  <c r="R181" i="2"/>
  <c r="P181" i="2"/>
  <c r="BI180" i="2"/>
  <c r="BH180" i="2"/>
  <c r="BG180" i="2"/>
  <c r="BE180" i="2"/>
  <c r="T180" i="2"/>
  <c r="R180" i="2"/>
  <c r="P180" i="2"/>
  <c r="BI179" i="2"/>
  <c r="BH179" i="2"/>
  <c r="BG179" i="2"/>
  <c r="BE179" i="2"/>
  <c r="T179" i="2"/>
  <c r="R179" i="2"/>
  <c r="P179" i="2"/>
  <c r="BI178" i="2"/>
  <c r="BH178" i="2"/>
  <c r="BG178" i="2"/>
  <c r="BE178" i="2"/>
  <c r="T178" i="2"/>
  <c r="R178" i="2"/>
  <c r="P178" i="2"/>
  <c r="BI177" i="2"/>
  <c r="BH177" i="2"/>
  <c r="BG177" i="2"/>
  <c r="BE177" i="2"/>
  <c r="T177" i="2"/>
  <c r="R177" i="2"/>
  <c r="P177" i="2"/>
  <c r="BI176" i="2"/>
  <c r="BH176" i="2"/>
  <c r="BG176" i="2"/>
  <c r="BE176" i="2"/>
  <c r="T176" i="2"/>
  <c r="R176" i="2"/>
  <c r="P176" i="2"/>
  <c r="BI175" i="2"/>
  <c r="BH175" i="2"/>
  <c r="BG175" i="2"/>
  <c r="BE175" i="2"/>
  <c r="T175" i="2"/>
  <c r="R175" i="2"/>
  <c r="P175" i="2"/>
  <c r="BI174" i="2"/>
  <c r="BH174" i="2"/>
  <c r="BG174" i="2"/>
  <c r="BE174" i="2"/>
  <c r="T174" i="2"/>
  <c r="R174" i="2"/>
  <c r="P174" i="2"/>
  <c r="BI173" i="2"/>
  <c r="BH173" i="2"/>
  <c r="BG173" i="2"/>
  <c r="BE173" i="2"/>
  <c r="T173" i="2"/>
  <c r="R173" i="2"/>
  <c r="P173" i="2"/>
  <c r="BI172" i="2"/>
  <c r="BH172" i="2"/>
  <c r="BG172" i="2"/>
  <c r="BE172" i="2"/>
  <c r="T172" i="2"/>
  <c r="R172" i="2"/>
  <c r="P172" i="2"/>
  <c r="BI171" i="2"/>
  <c r="BH171" i="2"/>
  <c r="BG171" i="2"/>
  <c r="BE171" i="2"/>
  <c r="T171" i="2"/>
  <c r="R171" i="2"/>
  <c r="P171" i="2"/>
  <c r="BI169" i="2"/>
  <c r="BH169" i="2"/>
  <c r="BG169" i="2"/>
  <c r="BE169" i="2"/>
  <c r="T169" i="2"/>
  <c r="R169" i="2"/>
  <c r="P169" i="2"/>
  <c r="BI168" i="2"/>
  <c r="BH168" i="2"/>
  <c r="BG168" i="2"/>
  <c r="BE168" i="2"/>
  <c r="T168" i="2"/>
  <c r="R168" i="2"/>
  <c r="P168" i="2"/>
  <c r="BI167" i="2"/>
  <c r="BH167" i="2"/>
  <c r="BG167" i="2"/>
  <c r="BE167" i="2"/>
  <c r="T167" i="2"/>
  <c r="R167" i="2"/>
  <c r="P167" i="2"/>
  <c r="BI166" i="2"/>
  <c r="BH166" i="2"/>
  <c r="BG166" i="2"/>
  <c r="BE166" i="2"/>
  <c r="T166" i="2"/>
  <c r="R166" i="2"/>
  <c r="P166" i="2"/>
  <c r="BI165" i="2"/>
  <c r="BH165" i="2"/>
  <c r="BG165" i="2"/>
  <c r="BE165" i="2"/>
  <c r="T165" i="2"/>
  <c r="R165" i="2"/>
  <c r="P165" i="2"/>
  <c r="BI164" i="2"/>
  <c r="BH164" i="2"/>
  <c r="BG164" i="2"/>
  <c r="BE164" i="2"/>
  <c r="T164" i="2"/>
  <c r="R164" i="2"/>
  <c r="P164" i="2"/>
  <c r="BI163" i="2"/>
  <c r="BH163" i="2"/>
  <c r="BG163" i="2"/>
  <c r="BE163" i="2"/>
  <c r="T163" i="2"/>
  <c r="R163" i="2"/>
  <c r="P163" i="2"/>
  <c r="BI162" i="2"/>
  <c r="BH162" i="2"/>
  <c r="BG162" i="2"/>
  <c r="BE162" i="2"/>
  <c r="T162" i="2"/>
  <c r="R162" i="2"/>
  <c r="P162" i="2"/>
  <c r="BI161" i="2"/>
  <c r="BH161" i="2"/>
  <c r="BG161" i="2"/>
  <c r="BE161" i="2"/>
  <c r="T161" i="2"/>
  <c r="R161" i="2"/>
  <c r="P161" i="2"/>
  <c r="BI160" i="2"/>
  <c r="BH160" i="2"/>
  <c r="BG160" i="2"/>
  <c r="BE160" i="2"/>
  <c r="T160" i="2"/>
  <c r="R160" i="2"/>
  <c r="P160" i="2"/>
  <c r="BI159" i="2"/>
  <c r="BH159" i="2"/>
  <c r="BG159" i="2"/>
  <c r="BE159" i="2"/>
  <c r="T159" i="2"/>
  <c r="R159" i="2"/>
  <c r="P159" i="2"/>
  <c r="BI158" i="2"/>
  <c r="BH158" i="2"/>
  <c r="BG158" i="2"/>
  <c r="BE158" i="2"/>
  <c r="T158" i="2"/>
  <c r="R158" i="2"/>
  <c r="P158" i="2"/>
  <c r="BI157" i="2"/>
  <c r="BH157" i="2"/>
  <c r="BG157" i="2"/>
  <c r="BE157" i="2"/>
  <c r="T157" i="2"/>
  <c r="R157" i="2"/>
  <c r="P157" i="2"/>
  <c r="BI156" i="2"/>
  <c r="BH156" i="2"/>
  <c r="BG156" i="2"/>
  <c r="BE156" i="2"/>
  <c r="T156" i="2"/>
  <c r="R156" i="2"/>
  <c r="P156" i="2"/>
  <c r="BI155" i="2"/>
  <c r="BH155" i="2"/>
  <c r="BG155" i="2"/>
  <c r="BE155" i="2"/>
  <c r="T155" i="2"/>
  <c r="R155" i="2"/>
  <c r="P155" i="2"/>
  <c r="BI154" i="2"/>
  <c r="BH154" i="2"/>
  <c r="BG154" i="2"/>
  <c r="BE154" i="2"/>
  <c r="T154" i="2"/>
  <c r="R154" i="2"/>
  <c r="P154" i="2"/>
  <c r="BI153" i="2"/>
  <c r="BH153" i="2"/>
  <c r="BG153" i="2"/>
  <c r="BE153" i="2"/>
  <c r="T153" i="2"/>
  <c r="R153" i="2"/>
  <c r="P153" i="2"/>
  <c r="J146" i="2"/>
  <c r="F146" i="2"/>
  <c r="F144" i="2"/>
  <c r="E142" i="2"/>
  <c r="J93" i="2"/>
  <c r="F93" i="2"/>
  <c r="F91" i="2"/>
  <c r="E89" i="2"/>
  <c r="J26" i="2"/>
  <c r="E26" i="2"/>
  <c r="J94" i="2" s="1"/>
  <c r="J25" i="2"/>
  <c r="J20" i="2"/>
  <c r="E20" i="2"/>
  <c r="F147" i="2"/>
  <c r="J19" i="2"/>
  <c r="J14" i="2"/>
  <c r="J91" i="2"/>
  <c r="E7" i="2"/>
  <c r="E85" i="2"/>
  <c r="L90" i="1"/>
  <c r="AM90" i="1"/>
  <c r="AM89" i="1"/>
  <c r="L89" i="1"/>
  <c r="AM87" i="1"/>
  <c r="L87" i="1"/>
  <c r="L85" i="1"/>
  <c r="L84" i="1"/>
  <c r="J384" i="2"/>
  <c r="J369" i="2"/>
  <c r="J351" i="2"/>
  <c r="BK339" i="2"/>
  <c r="BK334" i="2"/>
  <c r="J328" i="2"/>
  <c r="J323" i="2"/>
  <c r="BK309" i="2"/>
  <c r="J301" i="2"/>
  <c r="J291" i="2"/>
  <c r="J284" i="2"/>
  <c r="J269" i="2"/>
  <c r="BK245" i="2"/>
  <c r="J238" i="2"/>
  <c r="J221" i="2"/>
  <c r="BK209" i="2"/>
  <c r="BK198" i="2"/>
  <c r="BK184" i="2"/>
  <c r="J179" i="2"/>
  <c r="BK164" i="2"/>
  <c r="BK156" i="2"/>
  <c r="BK387" i="2"/>
  <c r="BK385" i="2"/>
  <c r="J383" i="2"/>
  <c r="BK369" i="2"/>
  <c r="BK363" i="2"/>
  <c r="BK348" i="2"/>
  <c r="J338" i="2"/>
  <c r="BK322" i="2"/>
  <c r="BK317" i="2"/>
  <c r="J313" i="2"/>
  <c r="J310" i="2"/>
  <c r="J296" i="2"/>
  <c r="BK290" i="2"/>
  <c r="BK283" i="2"/>
  <c r="J276" i="2"/>
  <c r="BK270" i="2"/>
  <c r="J262" i="2"/>
  <c r="J254" i="2"/>
  <c r="J248" i="2"/>
  <c r="J237" i="2"/>
  <c r="J232" i="2"/>
  <c r="BK217" i="2"/>
  <c r="J206" i="2"/>
  <c r="BK186" i="2"/>
  <c r="J181" i="2"/>
  <c r="BK175" i="2"/>
  <c r="BK172" i="2"/>
  <c r="BK158" i="2"/>
  <c r="J382" i="2"/>
  <c r="J363" i="2"/>
  <c r="J353" i="2"/>
  <c r="BK345" i="2"/>
  <c r="BK337" i="2"/>
  <c r="J327" i="2"/>
  <c r="BK319" i="2"/>
  <c r="BK304" i="2"/>
  <c r="BK296" i="2"/>
  <c r="BK292" i="2"/>
  <c r="BK287" i="2"/>
  <c r="J279" i="2"/>
  <c r="J271" i="2"/>
  <c r="BK264" i="2"/>
  <c r="BK255" i="2"/>
  <c r="BK248" i="2"/>
  <c r="J242" i="2"/>
  <c r="J235" i="2"/>
  <c r="J225" i="2"/>
  <c r="J215" i="2"/>
  <c r="BK210" i="2"/>
  <c r="J204" i="2"/>
  <c r="J189" i="2"/>
  <c r="BK179" i="2"/>
  <c r="BK169" i="2"/>
  <c r="BK163" i="2"/>
  <c r="J156" i="2"/>
  <c r="BK381" i="2"/>
  <c r="BK373" i="2"/>
  <c r="J368" i="2"/>
  <c r="J358" i="2"/>
  <c r="J348" i="2"/>
  <c r="BK342" i="2"/>
  <c r="J330" i="2"/>
  <c r="BK323" i="2"/>
  <c r="BK313" i="2"/>
  <c r="J305" i="2"/>
  <c r="BK299" i="2"/>
  <c r="J294" i="2"/>
  <c r="BK285" i="2"/>
  <c r="J278" i="2"/>
  <c r="BK265" i="2"/>
  <c r="BK256" i="2"/>
  <c r="J246" i="2"/>
  <c r="J227" i="2"/>
  <c r="J222" i="2"/>
  <c r="J217" i="2"/>
  <c r="J207" i="2"/>
  <c r="J201" i="2"/>
  <c r="J193" i="2"/>
  <c r="BK189" i="2"/>
  <c r="J172" i="2"/>
  <c r="BK165" i="2"/>
  <c r="BK160" i="2"/>
  <c r="AS102" i="1"/>
  <c r="J191" i="3"/>
  <c r="J184" i="3"/>
  <c r="BK176" i="3"/>
  <c r="BK172" i="3"/>
  <c r="BK166" i="3"/>
  <c r="BK158" i="3"/>
  <c r="J151" i="3"/>
  <c r="J140" i="3"/>
  <c r="J135" i="3"/>
  <c r="J199" i="3"/>
  <c r="BK193" i="3"/>
  <c r="J186" i="3"/>
  <c r="BK181" i="3"/>
  <c r="BK165" i="3"/>
  <c r="BK161" i="3"/>
  <c r="BK152" i="3"/>
  <c r="BK148" i="3"/>
  <c r="J144" i="3"/>
  <c r="J129" i="3"/>
  <c r="J192" i="3"/>
  <c r="J181" i="3"/>
  <c r="BK160" i="3"/>
  <c r="BK151" i="3"/>
  <c r="BK147" i="3"/>
  <c r="BK136" i="3"/>
  <c r="BK199" i="3"/>
  <c r="BK191" i="3"/>
  <c r="BK175" i="3"/>
  <c r="J165" i="3"/>
  <c r="J147" i="3"/>
  <c r="BK137" i="3"/>
  <c r="BK129" i="3"/>
  <c r="J196" i="4"/>
  <c r="BK191" i="4"/>
  <c r="J187" i="4"/>
  <c r="BK179" i="4"/>
  <c r="J174" i="4"/>
  <c r="J169" i="4"/>
  <c r="BK164" i="4"/>
  <c r="J149" i="4"/>
  <c r="J147" i="4"/>
  <c r="J146" i="4"/>
  <c r="J144" i="4"/>
  <c r="J141" i="4"/>
  <c r="BK136" i="4"/>
  <c r="BK133" i="4"/>
  <c r="J132" i="4"/>
  <c r="BK194" i="4"/>
  <c r="J191" i="4"/>
  <c r="BK190" i="4"/>
  <c r="BK189" i="4"/>
  <c r="BK188" i="4"/>
  <c r="BK186" i="4"/>
  <c r="BK185" i="4"/>
  <c r="J184" i="4"/>
  <c r="J183" i="4"/>
  <c r="BK182" i="4"/>
  <c r="J181" i="4"/>
  <c r="J179" i="4"/>
  <c r="J178" i="4"/>
  <c r="BK177" i="4"/>
  <c r="BK176" i="4"/>
  <c r="BK173" i="4"/>
  <c r="J172" i="4"/>
  <c r="J170" i="4"/>
  <c r="BK169" i="4"/>
  <c r="BK168" i="4"/>
  <c r="J166" i="4"/>
  <c r="BK163" i="4"/>
  <c r="J156" i="4"/>
  <c r="J143" i="4"/>
  <c r="BK138" i="4"/>
  <c r="BK201" i="4"/>
  <c r="BK196" i="4"/>
  <c r="J192" i="4"/>
  <c r="BK174" i="4"/>
  <c r="BK166" i="4"/>
  <c r="BK159" i="4"/>
  <c r="BK139" i="4"/>
  <c r="BK162" i="4"/>
  <c r="BK149" i="4"/>
  <c r="BK143" i="4"/>
  <c r="J133" i="4"/>
  <c r="J290" i="5"/>
  <c r="BK283" i="5"/>
  <c r="J278" i="5"/>
  <c r="J274" i="5"/>
  <c r="J267" i="5"/>
  <c r="J262" i="5"/>
  <c r="BK259" i="5"/>
  <c r="J252" i="5"/>
  <c r="BK246" i="5"/>
  <c r="J237" i="5"/>
  <c r="J227" i="5"/>
  <c r="J220" i="5"/>
  <c r="BK207" i="5"/>
  <c r="J199" i="5"/>
  <c r="J194" i="5"/>
  <c r="J189" i="5"/>
  <c r="BK182" i="5"/>
  <c r="J174" i="5"/>
  <c r="J155" i="5"/>
  <c r="J152" i="5"/>
  <c r="J142" i="5"/>
  <c r="BK139" i="5"/>
  <c r="BK130" i="5"/>
  <c r="J287" i="5"/>
  <c r="J270" i="5"/>
  <c r="BK260" i="5"/>
  <c r="J244" i="5"/>
  <c r="BK231" i="5"/>
  <c r="J219" i="5"/>
  <c r="J210" i="5"/>
  <c r="J202" i="5"/>
  <c r="BK198" i="5"/>
  <c r="BK181" i="5"/>
  <c r="BK172" i="5"/>
  <c r="J166" i="5"/>
  <c r="BK159" i="5"/>
  <c r="BK152" i="5"/>
  <c r="BK140" i="5"/>
  <c r="BK131" i="5"/>
  <c r="BK296" i="5"/>
  <c r="BK292" i="5"/>
  <c r="J282" i="5"/>
  <c r="BK273" i="5"/>
  <c r="BK268" i="5"/>
  <c r="BK256" i="5"/>
  <c r="J245" i="5"/>
  <c r="J241" i="5"/>
  <c r="BK235" i="5"/>
  <c r="BK229" i="5"/>
  <c r="J224" i="5"/>
  <c r="BK216" i="5"/>
  <c r="J209" i="5"/>
  <c r="BK194" i="5"/>
  <c r="J183" i="5"/>
  <c r="BK179" i="5"/>
  <c r="J172" i="5"/>
  <c r="J161" i="5"/>
  <c r="BK148" i="5"/>
  <c r="J139" i="5"/>
  <c r="BK129" i="5"/>
  <c r="J292" i="5"/>
  <c r="BK280" i="5"/>
  <c r="J271" i="5"/>
  <c r="BK263" i="5"/>
  <c r="J256" i="5"/>
  <c r="BK248" i="5"/>
  <c r="J236" i="5"/>
  <c r="BK222" i="5"/>
  <c r="J216" i="5"/>
  <c r="J211" i="5"/>
  <c r="J206" i="5"/>
  <c r="J201" i="5"/>
  <c r="J195" i="5"/>
  <c r="BK186" i="5"/>
  <c r="BK171" i="5"/>
  <c r="BK166" i="5"/>
  <c r="J160" i="5"/>
  <c r="BK156" i="5"/>
  <c r="BK149" i="5"/>
  <c r="BK142" i="5"/>
  <c r="J179" i="6"/>
  <c r="J170" i="6"/>
  <c r="BK162" i="6"/>
  <c r="BK152" i="6"/>
  <c r="J143" i="6"/>
  <c r="BK137" i="6"/>
  <c r="BK130" i="6"/>
  <c r="BK172" i="6"/>
  <c r="BK165" i="6"/>
  <c r="J162" i="6"/>
  <c r="BK153" i="6"/>
  <c r="BK148" i="6"/>
  <c r="J142" i="6"/>
  <c r="J135" i="6"/>
  <c r="BK129" i="6"/>
  <c r="BK127" i="6"/>
  <c r="BK171" i="6"/>
  <c r="J166" i="6"/>
  <c r="BK158" i="6"/>
  <c r="J144" i="6"/>
  <c r="J133" i="6"/>
  <c r="J181" i="6"/>
  <c r="J174" i="6"/>
  <c r="J163" i="6"/>
  <c r="J156" i="6"/>
  <c r="J149" i="6"/>
  <c r="J145" i="6"/>
  <c r="BK134" i="6"/>
  <c r="J156" i="7"/>
  <c r="BK148" i="7"/>
  <c r="BK138" i="7"/>
  <c r="J131" i="7"/>
  <c r="BK153" i="7"/>
  <c r="J149" i="7"/>
  <c r="BK139" i="7"/>
  <c r="J133" i="7"/>
  <c r="BK128" i="7"/>
  <c r="J153" i="7"/>
  <c r="J145" i="7"/>
  <c r="J140" i="7"/>
  <c r="J128" i="7"/>
  <c r="BK160" i="7"/>
  <c r="BK152" i="7"/>
  <c r="BK143" i="7"/>
  <c r="BK136" i="7"/>
  <c r="BK127" i="7"/>
  <c r="BK226" i="8"/>
  <c r="J175" i="8"/>
  <c r="BK167" i="8"/>
  <c r="BK162" i="8"/>
  <c r="J156" i="8"/>
  <c r="BK144" i="8"/>
  <c r="BK225" i="8"/>
  <c r="J221" i="8"/>
  <c r="BK212" i="8"/>
  <c r="BK198" i="8"/>
  <c r="J187" i="8"/>
  <c r="BK176" i="8"/>
  <c r="J169" i="8"/>
  <c r="BK157" i="8"/>
  <c r="BK149" i="8"/>
  <c r="J226" i="8"/>
  <c r="BK217" i="8"/>
  <c r="J209" i="8"/>
  <c r="J192" i="8"/>
  <c r="J176" i="8"/>
  <c r="BK169" i="8"/>
  <c r="J158" i="8"/>
  <c r="BK152" i="8"/>
  <c r="BK146" i="8"/>
  <c r="J223" i="8"/>
  <c r="J215" i="8"/>
  <c r="BK207" i="8"/>
  <c r="J201" i="8"/>
  <c r="BK184" i="8"/>
  <c r="J172" i="8"/>
  <c r="J165" i="8"/>
  <c r="BK156" i="8"/>
  <c r="BK139" i="8"/>
  <c r="BK157" i="9"/>
  <c r="BK151" i="9"/>
  <c r="BK145" i="9"/>
  <c r="BK143" i="9"/>
  <c r="BK134" i="9"/>
  <c r="BK158" i="9"/>
  <c r="BK153" i="9"/>
  <c r="J149" i="9"/>
  <c r="BK146" i="9"/>
  <c r="BK135" i="9"/>
  <c r="BK128" i="9"/>
  <c r="J155" i="9"/>
  <c r="BK130" i="9"/>
  <c r="J124" i="9"/>
  <c r="J156" i="9"/>
  <c r="BK149" i="9"/>
  <c r="J141" i="9"/>
  <c r="BK132" i="9"/>
  <c r="J127" i="9"/>
  <c r="J157" i="10"/>
  <c r="J150" i="10"/>
  <c r="BK141" i="10"/>
  <c r="BK134" i="10"/>
  <c r="J129" i="10"/>
  <c r="J161" i="10"/>
  <c r="BK153" i="10"/>
  <c r="BK145" i="10"/>
  <c r="BK163" i="10"/>
  <c r="J148" i="10"/>
  <c r="J143" i="10"/>
  <c r="BK136" i="10"/>
  <c r="J128" i="10"/>
  <c r="J147" i="10"/>
  <c r="J136" i="10"/>
  <c r="BK130" i="10"/>
  <c r="BK155" i="11"/>
  <c r="J149" i="11"/>
  <c r="BK140" i="11"/>
  <c r="J127" i="11"/>
  <c r="BK147" i="11"/>
  <c r="J140" i="11"/>
  <c r="J135" i="11"/>
  <c r="BK160" i="11"/>
  <c r="J150" i="11"/>
  <c r="J138" i="11"/>
  <c r="J131" i="11"/>
  <c r="BK125" i="11"/>
  <c r="J151" i="11"/>
  <c r="BK143" i="11"/>
  <c r="J136" i="11"/>
  <c r="J132" i="11"/>
  <c r="J125" i="11"/>
  <c r="BK143" i="12"/>
  <c r="J139" i="12"/>
  <c r="BK133" i="12"/>
  <c r="BK127" i="12"/>
  <c r="J123" i="12"/>
  <c r="J145" i="12"/>
  <c r="J133" i="12"/>
  <c r="BK123" i="12"/>
  <c r="J140" i="12"/>
  <c r="BK130" i="12"/>
  <c r="BK145" i="12"/>
  <c r="J127" i="12"/>
  <c r="BK382" i="2"/>
  <c r="J367" i="2"/>
  <c r="BK357" i="2"/>
  <c r="BK349" i="2"/>
  <c r="BK338" i="2"/>
  <c r="BK332" i="2"/>
  <c r="J320" i="2"/>
  <c r="J314" i="2"/>
  <c r="BK306" i="2"/>
  <c r="J299" i="2"/>
  <c r="J288" i="2"/>
  <c r="BK278" i="2"/>
  <c r="J259" i="2"/>
  <c r="J253" i="2"/>
  <c r="BK239" i="2"/>
  <c r="BK232" i="2"/>
  <c r="J223" i="2"/>
  <c r="BK215" i="2"/>
  <c r="J202" i="2"/>
  <c r="J191" i="2"/>
  <c r="BK180" i="2"/>
  <c r="J166" i="2"/>
  <c r="BK157" i="2"/>
  <c r="J388" i="2"/>
  <c r="J386" i="2"/>
  <c r="J375" i="2"/>
  <c r="BK368" i="2"/>
  <c r="BK358" i="2"/>
  <c r="BK344" i="2"/>
  <c r="J331" i="2"/>
  <c r="BK320" i="2"/>
  <c r="J315" i="2"/>
  <c r="J300" i="2"/>
  <c r="J292" i="2"/>
  <c r="J286" i="2"/>
  <c r="BK277" i="2"/>
  <c r="BK271" i="2"/>
  <c r="J264" i="2"/>
  <c r="J256" i="2"/>
  <c r="J244" i="2"/>
  <c r="J240" i="2"/>
  <c r="J231" i="2"/>
  <c r="J218" i="2"/>
  <c r="J198" i="2"/>
  <c r="J194" i="2"/>
  <c r="J185" i="2"/>
  <c r="BK177" i="2"/>
  <c r="BK173" i="2"/>
  <c r="BK168" i="2"/>
  <c r="J157" i="2"/>
  <c r="BK379" i="2"/>
  <c r="J370" i="2"/>
  <c r="BK355" i="2"/>
  <c r="J349" i="2"/>
  <c r="J341" i="2"/>
  <c r="J334" i="2"/>
  <c r="J322" i="2"/>
  <c r="J311" i="2"/>
  <c r="BK302" i="2"/>
  <c r="BK291" i="2"/>
  <c r="BK280" i="2"/>
  <c r="BK273" i="2"/>
  <c r="J265" i="2"/>
  <c r="BK261" i="2"/>
  <c r="J251" i="2"/>
  <c r="J245" i="2"/>
  <c r="BK240" i="2"/>
  <c r="J234" i="2"/>
  <c r="BK222" i="2"/>
  <c r="J213" i="2"/>
  <c r="BK206" i="2"/>
  <c r="BK199" i="2"/>
  <c r="BK183" i="2"/>
  <c r="J177" i="2"/>
  <c r="BK166" i="2"/>
  <c r="J164" i="2"/>
  <c r="BK155" i="2"/>
  <c r="BK375" i="2"/>
  <c r="J371" i="2"/>
  <c r="J362" i="2"/>
  <c r="J355" i="2"/>
  <c r="J347" i="2"/>
  <c r="BK341" i="2"/>
  <c r="J324" i="2"/>
  <c r="J316" i="2"/>
  <c r="J306" i="2"/>
  <c r="BK301" i="2"/>
  <c r="BK289" i="2"/>
  <c r="BK279" i="2"/>
  <c r="BK267" i="2"/>
  <c r="BK262" i="2"/>
  <c r="J250" i="2"/>
  <c r="J239" i="2"/>
  <c r="BK224" i="2"/>
  <c r="BK214" i="2"/>
  <c r="J211" i="2"/>
  <c r="BK205" i="2"/>
  <c r="J199" i="2"/>
  <c r="BK191" i="2"/>
  <c r="J186" i="2"/>
  <c r="BK176" i="2"/>
  <c r="J168" i="2"/>
  <c r="BK161" i="2"/>
  <c r="J153" i="2"/>
  <c r="J190" i="3"/>
  <c r="BK185" i="3"/>
  <c r="J177" i="3"/>
  <c r="J174" i="3"/>
  <c r="J169" i="3"/>
  <c r="BK164" i="3"/>
  <c r="BK157" i="3"/>
  <c r="J146" i="3"/>
  <c r="BK138" i="3"/>
  <c r="J132" i="3"/>
  <c r="J198" i="3"/>
  <c r="BK192" i="3"/>
  <c r="BK184" i="3"/>
  <c r="J167" i="3"/>
  <c r="J164" i="3"/>
  <c r="J157" i="3"/>
  <c r="BK154" i="3"/>
  <c r="J145" i="3"/>
  <c r="BK135" i="3"/>
  <c r="J201" i="3"/>
  <c r="BK196" i="3"/>
  <c r="J178" i="3"/>
  <c r="J170" i="3"/>
  <c r="BK159" i="3"/>
  <c r="J148" i="3"/>
  <c r="J142" i="3"/>
  <c r="BK131" i="3"/>
  <c r="BK198" i="3"/>
  <c r="BK190" i="3"/>
  <c r="J180" i="3"/>
  <c r="J176" i="3"/>
  <c r="J168" i="3"/>
  <c r="J158" i="3"/>
  <c r="BK143" i="3"/>
  <c r="J133" i="3"/>
  <c r="J128" i="3"/>
  <c r="J198" i="4"/>
  <c r="BK192" i="4"/>
  <c r="J188" i="4"/>
  <c r="BK184" i="4"/>
  <c r="BK181" i="4"/>
  <c r="J176" i="4"/>
  <c r="BK171" i="4"/>
  <c r="J168" i="4"/>
  <c r="BK161" i="4"/>
  <c r="J151" i="4"/>
  <c r="J164" i="4"/>
  <c r="J160" i="4"/>
  <c r="BK153" i="4"/>
  <c r="BK145" i="4"/>
  <c r="J137" i="4"/>
  <c r="BK198" i="4"/>
  <c r="BK195" i="4"/>
  <c r="BK187" i="4"/>
  <c r="J173" i="4"/>
  <c r="J162" i="4"/>
  <c r="J158" i="4"/>
  <c r="BK150" i="4"/>
  <c r="J155" i="4"/>
  <c r="BK152" i="4"/>
  <c r="BK144" i="4"/>
  <c r="J138" i="4"/>
  <c r="J291" i="5"/>
  <c r="J285" i="5"/>
  <c r="J279" i="5"/>
  <c r="J275" i="5"/>
  <c r="BK269" i="5"/>
  <c r="J264" i="5"/>
  <c r="J260" i="5"/>
  <c r="J257" i="5"/>
  <c r="J249" i="5"/>
  <c r="J242" i="5"/>
  <c r="BK233" i="5"/>
  <c r="BK224" i="5"/>
  <c r="J217" i="5"/>
  <c r="J208" i="5"/>
  <c r="BK200" i="5"/>
  <c r="J193" i="5"/>
  <c r="J190" i="5"/>
  <c r="J185" i="5"/>
  <c r="J175" i="5"/>
  <c r="BK169" i="5"/>
  <c r="J153" i="5"/>
  <c r="J144" i="5"/>
  <c r="BK136" i="5"/>
  <c r="J129" i="5"/>
  <c r="J283" i="5"/>
  <c r="BK267" i="5"/>
  <c r="J255" i="5"/>
  <c r="BK250" i="5"/>
  <c r="J240" i="5"/>
  <c r="BK230" i="5"/>
  <c r="J221" i="5"/>
  <c r="J213" i="5"/>
  <c r="J203" i="5"/>
  <c r="BK195" i="5"/>
  <c r="BK187" i="5"/>
  <c r="J178" i="5"/>
  <c r="J171" i="5"/>
  <c r="J164" i="5"/>
  <c r="BK162" i="5"/>
  <c r="BK157" i="5"/>
  <c r="BK150" i="5"/>
  <c r="J136" i="5"/>
  <c r="J130" i="5"/>
  <c r="J296" i="5"/>
  <c r="BK288" i="5"/>
  <c r="BK277" i="5"/>
  <c r="BK272" i="5"/>
  <c r="J263" i="5"/>
  <c r="BK247" i="5"/>
  <c r="BK240" i="5"/>
  <c r="J234" i="5"/>
  <c r="BK227" i="5"/>
  <c r="BK223" i="5"/>
  <c r="J215" i="5"/>
  <c r="J198" i="5"/>
  <c r="J192" i="5"/>
  <c r="J180" i="5"/>
  <c r="J173" i="5"/>
  <c r="J162" i="5"/>
  <c r="J147" i="5"/>
  <c r="J135" i="5"/>
  <c r="J294" i="5"/>
  <c r="BK289" i="5"/>
  <c r="BK284" i="5"/>
  <c r="BK278" i="5"/>
  <c r="J266" i="5"/>
  <c r="BK257" i="5"/>
  <c r="J251" i="5"/>
  <c r="J247" i="5"/>
  <c r="BK238" i="5"/>
  <c r="J226" i="5"/>
  <c r="BK217" i="5"/>
  <c r="BK212" i="5"/>
  <c r="BK204" i="5"/>
  <c r="BK197" i="5"/>
  <c r="J191" i="5"/>
  <c r="BK185" i="5"/>
  <c r="J182" i="5"/>
  <c r="J168" i="5"/>
  <c r="BK164" i="5"/>
  <c r="BK158" i="5"/>
  <c r="J151" i="5"/>
  <c r="BK145" i="5"/>
  <c r="BK135" i="5"/>
  <c r="J171" i="6"/>
  <c r="BK167" i="6"/>
  <c r="BK159" i="6"/>
  <c r="J154" i="6"/>
  <c r="J139" i="6"/>
  <c r="BK132" i="6"/>
  <c r="BK182" i="6"/>
  <c r="J173" i="6"/>
  <c r="J168" i="6"/>
  <c r="J157" i="6"/>
  <c r="BK149" i="6"/>
  <c r="BK143" i="6"/>
  <c r="J137" i="6"/>
  <c r="J130" i="6"/>
  <c r="J182" i="6"/>
  <c r="BK170" i="6"/>
  <c r="J165" i="6"/>
  <c r="BK161" i="6"/>
  <c r="BK151" i="6"/>
  <c r="BK138" i="6"/>
  <c r="J127" i="6"/>
  <c r="BK179" i="6"/>
  <c r="BK166" i="6"/>
  <c r="J159" i="6"/>
  <c r="J151" i="6"/>
  <c r="J140" i="6"/>
  <c r="BK133" i="6"/>
  <c r="J154" i="7"/>
  <c r="J142" i="7"/>
  <c r="BK134" i="7"/>
  <c r="BK159" i="7"/>
  <c r="J152" i="7"/>
  <c r="J146" i="7"/>
  <c r="BK142" i="7"/>
  <c r="BK135" i="7"/>
  <c r="BK130" i="7"/>
  <c r="BK158" i="7"/>
  <c r="J148" i="7"/>
  <c r="BK141" i="7"/>
  <c r="BK129" i="7"/>
  <c r="BK125" i="7"/>
  <c r="J155" i="7"/>
  <c r="J147" i="7"/>
  <c r="BK140" i="7"/>
  <c r="J135" i="7"/>
  <c r="J126" i="7"/>
  <c r="J179" i="8"/>
  <c r="BK173" i="8"/>
  <c r="BK166" i="8"/>
  <c r="J160" i="8"/>
  <c r="BK155" i="8"/>
  <c r="J143" i="8"/>
  <c r="J224" i="8"/>
  <c r="BK219" i="8"/>
  <c r="J211" i="8"/>
  <c r="BK195" i="8"/>
  <c r="BK182" i="8"/>
  <c r="BK172" i="8"/>
  <c r="J162" i="8"/>
  <c r="J142" i="8"/>
  <c r="J219" i="8"/>
  <c r="J213" i="8"/>
  <c r="J194" i="8"/>
  <c r="BK191" i="8"/>
  <c r="BK179" i="8"/>
  <c r="J173" i="8"/>
  <c r="BK160" i="8"/>
  <c r="J150" i="8"/>
  <c r="J225" i="8"/>
  <c r="J217" i="8"/>
  <c r="BK209" i="8"/>
  <c r="BK203" i="8"/>
  <c r="BK197" i="8"/>
  <c r="J183" i="8"/>
  <c r="BK171" i="8"/>
  <c r="J163" i="8"/>
  <c r="J146" i="8"/>
  <c r="BK156" i="9"/>
  <c r="BK150" i="9"/>
  <c r="J145" i="9"/>
  <c r="J133" i="9"/>
  <c r="BK126" i="9"/>
  <c r="BK142" i="9"/>
  <c r="BK127" i="9"/>
  <c r="J157" i="9"/>
  <c r="BK144" i="9"/>
  <c r="J135" i="9"/>
  <c r="BK131" i="9"/>
  <c r="J126" i="9"/>
  <c r="J160" i="10"/>
  <c r="BK152" i="10"/>
  <c r="J146" i="10"/>
  <c r="J138" i="10"/>
  <c r="BK131" i="10"/>
  <c r="J163" i="10"/>
  <c r="BK155" i="10"/>
  <c r="BK143" i="10"/>
  <c r="J130" i="10"/>
  <c r="BK151" i="10"/>
  <c r="J145" i="10"/>
  <c r="BK138" i="10"/>
  <c r="BK129" i="10"/>
  <c r="BK150" i="10"/>
  <c r="BK139" i="10"/>
  <c r="BK135" i="10"/>
  <c r="BK153" i="11"/>
  <c r="BK146" i="11"/>
  <c r="J126" i="11"/>
  <c r="J148" i="11"/>
  <c r="J141" i="11"/>
  <c r="J133" i="11"/>
  <c r="J156" i="11"/>
  <c r="BK149" i="11"/>
  <c r="BK137" i="11"/>
  <c r="J130" i="11"/>
  <c r="J158" i="11"/>
  <c r="J147" i="11"/>
  <c r="BK138" i="11"/>
  <c r="BK135" i="11"/>
  <c r="BK130" i="11"/>
  <c r="J147" i="12"/>
  <c r="BK140" i="12"/>
  <c r="J134" i="12"/>
  <c r="J126" i="12"/>
  <c r="BK147" i="12"/>
  <c r="J138" i="12"/>
  <c r="J130" i="12"/>
  <c r="J143" i="12"/>
  <c r="BK139" i="12"/>
  <c r="BK125" i="12"/>
  <c r="J131" i="12"/>
  <c r="J379" i="2"/>
  <c r="J376" i="2"/>
  <c r="BK365" i="2"/>
  <c r="BK353" i="2"/>
  <c r="J342" i="2"/>
  <c r="J336" i="2"/>
  <c r="BK330" i="2"/>
  <c r="J326" i="2"/>
  <c r="BK315" i="2"/>
  <c r="BK308" i="2"/>
  <c r="J302" i="2"/>
  <c r="BK297" i="2"/>
  <c r="BK286" i="2"/>
  <c r="J260" i="2"/>
  <c r="J255" i="2"/>
  <c r="BK244" i="2"/>
  <c r="BK234" i="2"/>
  <c r="J230" i="2"/>
  <c r="BK220" i="2"/>
  <c r="BK203" i="2"/>
  <c r="BK192" i="2"/>
  <c r="BK181" i="2"/>
  <c r="J169" i="2"/>
  <c r="J160" i="2"/>
  <c r="BK388" i="2"/>
  <c r="BK386" i="2"/>
  <c r="BK384" i="2"/>
  <c r="BK371" i="2"/>
  <c r="BK367" i="2"/>
  <c r="J357" i="2"/>
  <c r="BK340" i="2"/>
  <c r="BK325" i="2"/>
  <c r="J319" i="2"/>
  <c r="BK311" i="2"/>
  <c r="J303" i="2"/>
  <c r="BK293" i="2"/>
  <c r="J285" i="2"/>
  <c r="J274" i="2"/>
  <c r="BK268" i="2"/>
  <c r="J261" i="2"/>
  <c r="J252" i="2"/>
  <c r="BK241" i="2"/>
  <c r="BK235" i="2"/>
  <c r="BK230" i="2"/>
  <c r="BK207" i="2"/>
  <c r="BK197" i="2"/>
  <c r="J192" i="2"/>
  <c r="J184" i="2"/>
  <c r="J176" i="2"/>
  <c r="J171" i="2"/>
  <c r="BK159" i="2"/>
  <c r="J154" i="2"/>
  <c r="J373" i="2"/>
  <c r="BK359" i="2"/>
  <c r="J354" i="2"/>
  <c r="J340" i="2"/>
  <c r="BK335" i="2"/>
  <c r="BK324" i="2"/>
  <c r="J318" i="2"/>
  <c r="J297" i="2"/>
  <c r="J293" i="2"/>
  <c r="J289" i="2"/>
  <c r="J282" i="2"/>
  <c r="BK276" i="2"/>
  <c r="J266" i="2"/>
  <c r="J263" i="2"/>
  <c r="BK252" i="2"/>
  <c r="BK246" i="2"/>
  <c r="BK237" i="2"/>
  <c r="J224" i="2"/>
  <c r="BK221" i="2"/>
  <c r="J214" i="2"/>
  <c r="J209" i="2"/>
  <c r="BK202" i="2"/>
  <c r="BK193" i="2"/>
  <c r="J180" i="2"/>
  <c r="J175" i="2"/>
  <c r="J165" i="2"/>
  <c r="J161" i="2"/>
  <c r="AS95" i="1"/>
  <c r="J339" i="2"/>
  <c r="BK328" i="2"/>
  <c r="J317" i="2"/>
  <c r="J308" i="2"/>
  <c r="J304" i="2"/>
  <c r="BK298" i="2"/>
  <c r="BK288" i="2"/>
  <c r="BK282" i="2"/>
  <c r="J268" i="2"/>
  <c r="BK263" i="2"/>
  <c r="BK253" i="2"/>
  <c r="BK249" i="2"/>
  <c r="BK236" i="2"/>
  <c r="BK218" i="2"/>
  <c r="J212" i="2"/>
  <c r="J210" i="2"/>
  <c r="BK204" i="2"/>
  <c r="BK195" i="2"/>
  <c r="J188" i="2"/>
  <c r="BK182" i="2"/>
  <c r="BK171" i="2"/>
  <c r="BK162" i="2"/>
  <c r="J158" i="2"/>
  <c r="BK194" i="3"/>
  <c r="J188" i="3"/>
  <c r="BK186" i="3"/>
  <c r="BK178" i="3"/>
  <c r="J173" i="3"/>
  <c r="BK168" i="3"/>
  <c r="BK162" i="3"/>
  <c r="J153" i="3"/>
  <c r="BK150" i="3"/>
  <c r="J139" i="3"/>
  <c r="BK133" i="3"/>
  <c r="J197" i="3"/>
  <c r="J189" i="3"/>
  <c r="BK183" i="3"/>
  <c r="BK180" i="3"/>
  <c r="J166" i="3"/>
  <c r="J162" i="3"/>
  <c r="BK153" i="3"/>
  <c r="BK146" i="3"/>
  <c r="J136" i="3"/>
  <c r="BK201" i="3"/>
  <c r="BK197" i="3"/>
  <c r="J187" i="3"/>
  <c r="J172" i="3"/>
  <c r="J163" i="3"/>
  <c r="J154" i="3"/>
  <c r="BK144" i="3"/>
  <c r="J141" i="3"/>
  <c r="BK130" i="3"/>
  <c r="J196" i="3"/>
  <c r="J185" i="3"/>
  <c r="BK179" i="3"/>
  <c r="BK173" i="3"/>
  <c r="J161" i="3"/>
  <c r="BK149" i="3"/>
  <c r="BK140" i="3"/>
  <c r="BK132" i="3"/>
  <c r="J201" i="4"/>
  <c r="J197" i="4"/>
  <c r="J193" i="4"/>
  <c r="J189" i="4"/>
  <c r="J185" i="4"/>
  <c r="J182" i="4"/>
  <c r="J175" i="4"/>
  <c r="BK170" i="4"/>
  <c r="BK167" i="4"/>
  <c r="J159" i="4"/>
  <c r="J152" i="4"/>
  <c r="BK157" i="4"/>
  <c r="BK151" i="4"/>
  <c r="J139" i="4"/>
  <c r="BK200" i="4"/>
  <c r="BK193" i="4"/>
  <c r="BK175" i="4"/>
  <c r="J167" i="4"/>
  <c r="J161" i="4"/>
  <c r="BK156" i="4"/>
  <c r="BK137" i="4"/>
  <c r="BK154" i="4"/>
  <c r="J150" i="4"/>
  <c r="J145" i="4"/>
  <c r="J140" i="4"/>
  <c r="BK293" i="5"/>
  <c r="J284" i="5"/>
  <c r="J280" i="5"/>
  <c r="BK276" i="5"/>
  <c r="J272" i="5"/>
  <c r="BK266" i="5"/>
  <c r="J261" i="5"/>
  <c r="J254" i="5"/>
  <c r="J248" i="5"/>
  <c r="BK241" i="5"/>
  <c r="BK234" i="5"/>
  <c r="J225" i="5"/>
  <c r="J223" i="5"/>
  <c r="J212" i="5"/>
  <c r="BK205" i="5"/>
  <c r="BK196" i="5"/>
  <c r="BK191" i="5"/>
  <c r="BK188" i="5"/>
  <c r="BK178" i="5"/>
  <c r="BK173" i="5"/>
  <c r="J154" i="5"/>
  <c r="J146" i="5"/>
  <c r="J140" i="5"/>
  <c r="J131" i="5"/>
  <c r="J289" i="5"/>
  <c r="J281" i="5"/>
  <c r="BK264" i="5"/>
  <c r="BK253" i="5"/>
  <c r="J243" i="5"/>
  <c r="J232" i="5"/>
  <c r="J229" i="5"/>
  <c r="J218" i="5"/>
  <c r="BK206" i="5"/>
  <c r="J200" i="5"/>
  <c r="J184" i="5"/>
  <c r="BK177" i="5"/>
  <c r="BK168" i="5"/>
  <c r="BK165" i="5"/>
  <c r="J158" i="5"/>
  <c r="BK154" i="5"/>
  <c r="J148" i="5"/>
  <c r="J132" i="5"/>
  <c r="BK297" i="5"/>
  <c r="BK294" i="5"/>
  <c r="J286" i="5"/>
  <c r="J276" i="5"/>
  <c r="BK271" i="5"/>
  <c r="BK262" i="5"/>
  <c r="BK251" i="5"/>
  <c r="BK244" i="5"/>
  <c r="J239" i="5"/>
  <c r="BK237" i="5"/>
  <c r="J230" i="5"/>
  <c r="BK225" i="5"/>
  <c r="BK219" i="5"/>
  <c r="BK210" i="5"/>
  <c r="BK203" i="5"/>
  <c r="BK193" i="5"/>
  <c r="J181" i="5"/>
  <c r="J176" i="5"/>
  <c r="J169" i="5"/>
  <c r="BK155" i="5"/>
  <c r="J145" i="5"/>
  <c r="BK132" i="5"/>
  <c r="BK291" i="5"/>
  <c r="BK281" i="5"/>
  <c r="J269" i="5"/>
  <c r="BK261" i="5"/>
  <c r="BK255" i="5"/>
  <c r="BK249" i="5"/>
  <c r="BK239" i="5"/>
  <c r="BK232" i="5"/>
  <c r="BK221" i="5"/>
  <c r="J214" i="5"/>
  <c r="BK208" i="5"/>
  <c r="J205" i="5"/>
  <c r="BK199" i="5"/>
  <c r="BK190" i="5"/>
  <c r="BK184" i="5"/>
  <c r="BK175" i="5"/>
  <c r="J165" i="5"/>
  <c r="J159" i="5"/>
  <c r="BK153" i="5"/>
  <c r="BK147" i="5"/>
  <c r="J141" i="5"/>
  <c r="J175" i="6"/>
  <c r="J169" i="6"/>
  <c r="J160" i="6"/>
  <c r="J155" i="6"/>
  <c r="J146" i="6"/>
  <c r="BK141" i="6"/>
  <c r="J136" i="6"/>
  <c r="J129" i="6"/>
  <c r="BK176" i="6"/>
  <c r="J164" i="6"/>
  <c r="BK160" i="6"/>
  <c r="J152" i="6"/>
  <c r="BK146" i="6"/>
  <c r="BK140" i="6"/>
  <c r="J134" i="6"/>
  <c r="J128" i="6"/>
  <c r="BK175" i="6"/>
  <c r="J167" i="6"/>
  <c r="BK163" i="6"/>
  <c r="BK154" i="6"/>
  <c r="J141" i="6"/>
  <c r="BK128" i="6"/>
  <c r="J176" i="6"/>
  <c r="J172" i="6"/>
  <c r="J158" i="6"/>
  <c r="BK150" i="6"/>
  <c r="BK147" i="6"/>
  <c r="BK135" i="6"/>
  <c r="BK157" i="7"/>
  <c r="BK144" i="7"/>
  <c r="J136" i="7"/>
  <c r="J130" i="7"/>
  <c r="BK156" i="7"/>
  <c r="BK150" i="7"/>
  <c r="J143" i="7"/>
  <c r="J134" i="7"/>
  <c r="J129" i="7"/>
  <c r="BK155" i="7"/>
  <c r="BK147" i="7"/>
  <c r="J138" i="7"/>
  <c r="J127" i="7"/>
  <c r="J159" i="7"/>
  <c r="BK149" i="7"/>
  <c r="J139" i="7"/>
  <c r="BK131" i="7"/>
  <c r="J125" i="7"/>
  <c r="BK183" i="8"/>
  <c r="BK177" i="8"/>
  <c r="J171" i="8"/>
  <c r="BK165" i="8"/>
  <c r="BK158" i="8"/>
  <c r="BK151" i="8"/>
  <c r="J140" i="8"/>
  <c r="BK222" i="8"/>
  <c r="J210" i="8"/>
  <c r="BK206" i="8"/>
  <c r="J189" i="8"/>
  <c r="J185" i="8"/>
  <c r="BK168" i="8"/>
  <c r="J153" i="8"/>
  <c r="J144" i="8"/>
  <c r="BK221" i="8"/>
  <c r="J214" i="8"/>
  <c r="J197" i="8"/>
  <c r="BK185" i="8"/>
  <c r="BK175" i="8"/>
  <c r="J167" i="8"/>
  <c r="BK153" i="8"/>
  <c r="J151" i="8"/>
  <c r="BK143" i="8"/>
  <c r="BK218" i="8"/>
  <c r="BK210" i="8"/>
  <c r="J206" i="8"/>
  <c r="J198" i="8"/>
  <c r="BK188" i="8"/>
  <c r="J177" i="8"/>
  <c r="J166" i="8"/>
  <c r="BK159" i="8"/>
  <c r="BK140" i="8"/>
  <c r="BK160" i="9"/>
  <c r="BK152" i="9"/>
  <c r="BK147" i="9"/>
  <c r="J144" i="9"/>
  <c r="J140" i="9"/>
  <c r="J131" i="9"/>
  <c r="BK155" i="9"/>
  <c r="J152" i="9"/>
  <c r="J143" i="9"/>
  <c r="J132" i="9"/>
  <c r="J125" i="9"/>
  <c r="BK138" i="9"/>
  <c r="J129" i="9"/>
  <c r="J160" i="9"/>
  <c r="BK154" i="9"/>
  <c r="BK148" i="9"/>
  <c r="BK140" i="9"/>
  <c r="BK133" i="9"/>
  <c r="J128" i="9"/>
  <c r="BK124" i="9"/>
  <c r="J153" i="10"/>
  <c r="BK144" i="10"/>
  <c r="J133" i="10"/>
  <c r="BK128" i="10"/>
  <c r="BK157" i="10"/>
  <c r="J151" i="10"/>
  <c r="J131" i="10"/>
  <c r="J154" i="10"/>
  <c r="BK147" i="10"/>
  <c r="J141" i="10"/>
  <c r="J135" i="10"/>
  <c r="BK154" i="10"/>
  <c r="J144" i="10"/>
  <c r="BK133" i="10"/>
  <c r="BK156" i="11"/>
  <c r="BK151" i="11"/>
  <c r="J142" i="11"/>
  <c r="BK128" i="11"/>
  <c r="J152" i="11"/>
  <c r="J143" i="11"/>
  <c r="BK136" i="11"/>
  <c r="BK127" i="11"/>
  <c r="BK152" i="11"/>
  <c r="BK142" i="11"/>
  <c r="BK132" i="11"/>
  <c r="BK126" i="11"/>
  <c r="J153" i="11"/>
  <c r="J146" i="11"/>
  <c r="J137" i="11"/>
  <c r="BK133" i="11"/>
  <c r="J128" i="11"/>
  <c r="J142" i="12"/>
  <c r="BK138" i="12"/>
  <c r="J132" i="12"/>
  <c r="J125" i="12"/>
  <c r="BK141" i="12"/>
  <c r="BK131" i="12"/>
  <c r="BK124" i="12"/>
  <c r="J136" i="12"/>
  <c r="J128" i="12"/>
  <c r="J144" i="12"/>
  <c r="BK126" i="12"/>
  <c r="BK383" i="2"/>
  <c r="BK374" i="2"/>
  <c r="BK354" i="2"/>
  <c r="BK347" i="2"/>
  <c r="J337" i="2"/>
  <c r="BK331" i="2"/>
  <c r="BK327" i="2"/>
  <c r="BK318" i="2"/>
  <c r="BK310" i="2"/>
  <c r="BK305" i="2"/>
  <c r="J298" i="2"/>
  <c r="BK274" i="2"/>
  <c r="BK257" i="2"/>
  <c r="BK254" i="2"/>
  <c r="J241" i="2"/>
  <c r="J233" i="2"/>
  <c r="BK227" i="2"/>
  <c r="J208" i="2"/>
  <c r="BK194" i="2"/>
  <c r="J183" i="2"/>
  <c r="J178" i="2"/>
  <c r="J163" i="2"/>
  <c r="BK153" i="2"/>
  <c r="J387" i="2"/>
  <c r="J385" i="2"/>
  <c r="J381" i="2"/>
  <c r="J365" i="2"/>
  <c r="BK352" i="2"/>
  <c r="J335" i="2"/>
  <c r="BK321" i="2"/>
  <c r="BK316" i="2"/>
  <c r="BK312" i="2"/>
  <c r="J309" i="2"/>
  <c r="J295" i="2"/>
  <c r="J287" i="2"/>
  <c r="J280" i="2"/>
  <c r="J273" i="2"/>
  <c r="BK269" i="2"/>
  <c r="BK259" i="2"/>
  <c r="BK250" i="2"/>
  <c r="BK242" i="2"/>
  <c r="BK238" i="2"/>
  <c r="BK233" i="2"/>
  <c r="J219" i="2"/>
  <c r="BK212" i="2"/>
  <c r="J195" i="2"/>
  <c r="J190" i="2"/>
  <c r="J182" i="2"/>
  <c r="BK174" i="2"/>
  <c r="BK167" i="2"/>
  <c r="J155" i="2"/>
  <c r="BK376" i="2"/>
  <c r="BK362" i="2"/>
  <c r="J352" i="2"/>
  <c r="J344" i="2"/>
  <c r="BK336" i="2"/>
  <c r="J325" i="2"/>
  <c r="BK314" i="2"/>
  <c r="BK303" i="2"/>
  <c r="BK294" i="2"/>
  <c r="J290" i="2"/>
  <c r="J283" i="2"/>
  <c r="J277" i="2"/>
  <c r="J267" i="2"/>
  <c r="BK260" i="2"/>
  <c r="J249" i="2"/>
  <c r="BK243" i="2"/>
  <c r="J236" i="2"/>
  <c r="BK231" i="2"/>
  <c r="BK223" i="2"/>
  <c r="BK219" i="2"/>
  <c r="BK211" i="2"/>
  <c r="J205" i="2"/>
  <c r="BK201" i="2"/>
  <c r="BK188" i="2"/>
  <c r="BK178" i="2"/>
  <c r="J174" i="2"/>
  <c r="J162" i="2"/>
  <c r="BK154" i="2"/>
  <c r="J374" i="2"/>
  <c r="BK370" i="2"/>
  <c r="J359" i="2"/>
  <c r="BK351" i="2"/>
  <c r="J345" i="2"/>
  <c r="J332" i="2"/>
  <c r="BK326" i="2"/>
  <c r="J321" i="2"/>
  <c r="J312" i="2"/>
  <c r="BK300" i="2"/>
  <c r="BK295" i="2"/>
  <c r="BK284" i="2"/>
  <c r="J270" i="2"/>
  <c r="BK266" i="2"/>
  <c r="J257" i="2"/>
  <c r="BK251" i="2"/>
  <c r="J243" i="2"/>
  <c r="BK225" i="2"/>
  <c r="J220" i="2"/>
  <c r="BK213" i="2"/>
  <c r="BK208" i="2"/>
  <c r="J203" i="2"/>
  <c r="J197" i="2"/>
  <c r="BK190" i="2"/>
  <c r="BK185" i="2"/>
  <c r="J173" i="2"/>
  <c r="J167" i="2"/>
  <c r="J159" i="2"/>
  <c r="BK195" i="3"/>
  <c r="J193" i="3"/>
  <c r="BK187" i="3"/>
  <c r="J183" i="3"/>
  <c r="J175" i="3"/>
  <c r="BK170" i="3"/>
  <c r="J159" i="3"/>
  <c r="J152" i="3"/>
  <c r="BK141" i="3"/>
  <c r="J137" i="3"/>
  <c r="J131" i="3"/>
  <c r="J194" i="3"/>
  <c r="BK188" i="3"/>
  <c r="J182" i="3"/>
  <c r="J179" i="3"/>
  <c r="BK163" i="3"/>
  <c r="J156" i="3"/>
  <c r="J149" i="3"/>
  <c r="BK142" i="3"/>
  <c r="BK128" i="3"/>
  <c r="BK200" i="3"/>
  <c r="BK189" i="3"/>
  <c r="BK174" i="3"/>
  <c r="BK167" i="3"/>
  <c r="BK156" i="3"/>
  <c r="J150" i="3"/>
  <c r="J143" i="3"/>
  <c r="BK139" i="3"/>
  <c r="J200" i="3"/>
  <c r="J195" i="3"/>
  <c r="BK182" i="3"/>
  <c r="BK177" i="3"/>
  <c r="BK169" i="3"/>
  <c r="J160" i="3"/>
  <c r="BK145" i="3"/>
  <c r="J138" i="3"/>
  <c r="J130" i="3"/>
  <c r="J200" i="4"/>
  <c r="J195" i="4"/>
  <c r="J190" i="4"/>
  <c r="J186" i="4"/>
  <c r="BK183" i="4"/>
  <c r="BK178" i="4"/>
  <c r="BK172" i="4"/>
  <c r="J163" i="4"/>
  <c r="J157" i="4"/>
  <c r="BK158" i="4"/>
  <c r="BK155" i="4"/>
  <c r="BK147" i="4"/>
  <c r="BK140" i="4"/>
  <c r="BK132" i="4"/>
  <c r="BK197" i="4"/>
  <c r="J194" i="4"/>
  <c r="J177" i="4"/>
  <c r="J171" i="4"/>
  <c r="BK160" i="4"/>
  <c r="J154" i="4"/>
  <c r="J136" i="4"/>
  <c r="J153" i="4"/>
  <c r="BK146" i="4"/>
  <c r="BK141" i="4"/>
  <c r="BK287" i="5"/>
  <c r="BK282" i="5"/>
  <c r="J277" i="5"/>
  <c r="J273" i="5"/>
  <c r="J265" i="5"/>
  <c r="BK258" i="5"/>
  <c r="J253" i="5"/>
  <c r="BK243" i="5"/>
  <c r="J235" i="5"/>
  <c r="BK226" i="5"/>
  <c r="J222" i="5"/>
  <c r="BK209" i="5"/>
  <c r="BK201" i="5"/>
  <c r="BK192" i="5"/>
  <c r="J187" i="5"/>
  <c r="BK176" i="5"/>
  <c r="J170" i="5"/>
  <c r="BK151" i="5"/>
  <c r="BK141" i="5"/>
  <c r="BK134" i="5"/>
  <c r="J288" i="5"/>
  <c r="BK275" i="5"/>
  <c r="BK265" i="5"/>
  <c r="BK254" i="5"/>
  <c r="J246" i="5"/>
  <c r="BK236" i="5"/>
  <c r="BK228" i="5"/>
  <c r="BK215" i="5"/>
  <c r="BK211" i="5"/>
  <c r="J204" i="5"/>
  <c r="BK189" i="5"/>
  <c r="J179" i="5"/>
  <c r="BK174" i="5"/>
  <c r="J167" i="5"/>
  <c r="J163" i="5"/>
  <c r="BK161" i="5"/>
  <c r="J156" i="5"/>
  <c r="J149" i="5"/>
  <c r="J134" i="5"/>
  <c r="J297" i="5"/>
  <c r="J293" i="5"/>
  <c r="BK285" i="5"/>
  <c r="BK274" i="5"/>
  <c r="BK270" i="5"/>
  <c r="J258" i="5"/>
  <c r="J250" i="5"/>
  <c r="BK242" i="5"/>
  <c r="J238" i="5"/>
  <c r="J233" i="5"/>
  <c r="J228" i="5"/>
  <c r="BK220" i="5"/>
  <c r="BK214" i="5"/>
  <c r="J197" i="5"/>
  <c r="J186" i="5"/>
  <c r="J177" i="5"/>
  <c r="BK170" i="5"/>
  <c r="BK160" i="5"/>
  <c r="BK146" i="5"/>
  <c r="J133" i="5"/>
  <c r="BK290" i="5"/>
  <c r="BK286" i="5"/>
  <c r="BK279" i="5"/>
  <c r="J268" i="5"/>
  <c r="J259" i="5"/>
  <c r="BK252" i="5"/>
  <c r="BK245" i="5"/>
  <c r="J231" i="5"/>
  <c r="BK218" i="5"/>
  <c r="BK213" i="5"/>
  <c r="J207" i="5"/>
  <c r="BK202" i="5"/>
  <c r="J196" i="5"/>
  <c r="J188" i="5"/>
  <c r="BK183" i="5"/>
  <c r="BK180" i="5"/>
  <c r="BK167" i="5"/>
  <c r="BK163" i="5"/>
  <c r="J157" i="5"/>
  <c r="J150" i="5"/>
  <c r="BK144" i="5"/>
  <c r="BK133" i="5"/>
  <c r="BK174" i="6"/>
  <c r="BK157" i="6"/>
  <c r="J147" i="6"/>
  <c r="BK144" i="6"/>
  <c r="J138" i="6"/>
  <c r="J131" i="6"/>
  <c r="BK181" i="6"/>
  <c r="BK169" i="6"/>
  <c r="BK156" i="6"/>
  <c r="J150" i="6"/>
  <c r="BK145" i="6"/>
  <c r="BK139" i="6"/>
  <c r="J132" i="6"/>
  <c r="J178" i="6"/>
  <c r="BK168" i="6"/>
  <c r="BK164" i="6"/>
  <c r="BK155" i="6"/>
  <c r="BK142" i="6"/>
  <c r="BK131" i="6"/>
  <c r="BK178" i="6"/>
  <c r="BK173" i="6"/>
  <c r="J161" i="6"/>
  <c r="J153" i="6"/>
  <c r="J148" i="6"/>
  <c r="BK136" i="6"/>
  <c r="J158" i="7"/>
  <c r="J150" i="7"/>
  <c r="J141" i="7"/>
  <c r="J132" i="7"/>
  <c r="J157" i="7"/>
  <c r="BK151" i="7"/>
  <c r="BK145" i="7"/>
  <c r="J137" i="7"/>
  <c r="BK132" i="7"/>
  <c r="J160" i="7"/>
  <c r="J151" i="7"/>
  <c r="J144" i="7"/>
  <c r="BK133" i="7"/>
  <c r="BK126" i="7"/>
  <c r="BK154" i="7"/>
  <c r="BK146" i="7"/>
  <c r="BK137" i="7"/>
  <c r="BK224" i="8"/>
  <c r="J222" i="8"/>
  <c r="BK220" i="8"/>
  <c r="J218" i="8"/>
  <c r="BK216" i="8"/>
  <c r="BK215" i="8"/>
  <c r="BK213" i="8"/>
  <c r="BK211" i="8"/>
  <c r="BK208" i="8"/>
  <c r="J203" i="8"/>
  <c r="BK202" i="8"/>
  <c r="BK201" i="8"/>
  <c r="BK194" i="8"/>
  <c r="J193" i="8"/>
  <c r="BK192" i="8"/>
  <c r="BK189" i="8"/>
  <c r="J188" i="8"/>
  <c r="BK187" i="8"/>
  <c r="J186" i="8"/>
  <c r="J184" i="8"/>
  <c r="J182" i="8"/>
  <c r="BK174" i="8"/>
  <c r="BK170" i="8"/>
  <c r="BK163" i="8"/>
  <c r="J157" i="8"/>
  <c r="BK150" i="8"/>
  <c r="J139" i="8"/>
  <c r="BK223" i="8"/>
  <c r="BK214" i="8"/>
  <c r="J207" i="8"/>
  <c r="J191" i="8"/>
  <c r="BK186" i="8"/>
  <c r="J170" i="8"/>
  <c r="J159" i="8"/>
  <c r="J152" i="8"/>
  <c r="BK227" i="8"/>
  <c r="J220" i="8"/>
  <c r="J212" i="8"/>
  <c r="BK193" i="8"/>
  <c r="BK180" i="8"/>
  <c r="J174" i="8"/>
  <c r="BK161" i="8"/>
  <c r="J155" i="8"/>
  <c r="J149" i="8"/>
  <c r="J227" i="8"/>
  <c r="J216" i="8"/>
  <c r="J208" i="8"/>
  <c r="J202" i="8"/>
  <c r="J195" i="8"/>
  <c r="J180" i="8"/>
  <c r="J168" i="8"/>
  <c r="J161" i="8"/>
  <c r="BK142" i="8"/>
  <c r="J153" i="9"/>
  <c r="J148" i="9"/>
  <c r="BK141" i="9"/>
  <c r="BK136" i="9"/>
  <c r="J154" i="9"/>
  <c r="J151" i="9"/>
  <c r="J147" i="9"/>
  <c r="J138" i="9"/>
  <c r="BK129" i="9"/>
  <c r="J146" i="9"/>
  <c r="J136" i="9"/>
  <c r="BK125" i="9"/>
  <c r="J158" i="9"/>
  <c r="J150" i="9"/>
  <c r="J142" i="9"/>
  <c r="J134" i="9"/>
  <c r="J130" i="9"/>
  <c r="BK161" i="10"/>
  <c r="J155" i="10"/>
  <c r="BK149" i="10"/>
  <c r="J137" i="10"/>
  <c r="BK127" i="10"/>
  <c r="BK160" i="10"/>
  <c r="BK148" i="10"/>
  <c r="J134" i="10"/>
  <c r="J152" i="10"/>
  <c r="BK146" i="10"/>
  <c r="J139" i="10"/>
  <c r="J132" i="10"/>
  <c r="J127" i="10"/>
  <c r="J149" i="10"/>
  <c r="BK137" i="10"/>
  <c r="BK132" i="10"/>
  <c r="J160" i="11"/>
  <c r="BK148" i="11"/>
  <c r="J139" i="11"/>
  <c r="BK158" i="11"/>
  <c r="BK144" i="11"/>
  <c r="BK139" i="11"/>
  <c r="BK131" i="11"/>
  <c r="J144" i="11"/>
  <c r="BK134" i="11"/>
  <c r="J129" i="11"/>
  <c r="J155" i="11"/>
  <c r="BK150" i="11"/>
  <c r="BK141" i="11"/>
  <c r="J134" i="11"/>
  <c r="BK129" i="11"/>
  <c r="BK144" i="12"/>
  <c r="J141" i="12"/>
  <c r="BK136" i="12"/>
  <c r="BK128" i="12"/>
  <c r="J124" i="12"/>
  <c r="BK146" i="12"/>
  <c r="BK134" i="12"/>
  <c r="BK129" i="12"/>
  <c r="BK142" i="12"/>
  <c r="BK132" i="12"/>
  <c r="J146" i="12"/>
  <c r="J129" i="12"/>
  <c r="T152" i="2" l="1"/>
  <c r="T170" i="2"/>
  <c r="T187" i="2"/>
  <c r="T196" i="2"/>
  <c r="T200" i="2"/>
  <c r="R216" i="2"/>
  <c r="P229" i="2"/>
  <c r="P247" i="2"/>
  <c r="R258" i="2"/>
  <c r="R272" i="2"/>
  <c r="R275" i="2"/>
  <c r="R281" i="2"/>
  <c r="T307" i="2"/>
  <c r="R329" i="2"/>
  <c r="R333" i="2"/>
  <c r="T343" i="2"/>
  <c r="P346" i="2"/>
  <c r="P350" i="2"/>
  <c r="P356" i="2"/>
  <c r="BK361" i="2"/>
  <c r="J361" i="2" s="1"/>
  <c r="J122" i="2" s="1"/>
  <c r="T366" i="2"/>
  <c r="BK372" i="2"/>
  <c r="J372" i="2" s="1"/>
  <c r="J125" i="2" s="1"/>
  <c r="BK380" i="2"/>
  <c r="J380" i="2"/>
  <c r="J128" i="2" s="1"/>
  <c r="P127" i="3"/>
  <c r="P134" i="3"/>
  <c r="R155" i="3"/>
  <c r="P171" i="3"/>
  <c r="T131" i="4"/>
  <c r="T130" i="4"/>
  <c r="T135" i="4"/>
  <c r="P142" i="4"/>
  <c r="R148" i="4"/>
  <c r="P165" i="4"/>
  <c r="R180" i="4"/>
  <c r="R199" i="4"/>
  <c r="T128" i="5"/>
  <c r="T127" i="5"/>
  <c r="T138" i="5"/>
  <c r="T143" i="5"/>
  <c r="T295" i="5"/>
  <c r="BK126" i="6"/>
  <c r="BK177" i="6"/>
  <c r="BK125" i="6" s="1"/>
  <c r="J177" i="6"/>
  <c r="J101" i="6" s="1"/>
  <c r="R177" i="6"/>
  <c r="R180" i="6"/>
  <c r="BK124" i="7"/>
  <c r="J124" i="7" s="1"/>
  <c r="J100" i="7" s="1"/>
  <c r="BK138" i="8"/>
  <c r="J138" i="8"/>
  <c r="J100" i="8" s="1"/>
  <c r="BK141" i="8"/>
  <c r="J141" i="8"/>
  <c r="J101" i="8"/>
  <c r="R148" i="8"/>
  <c r="P154" i="8"/>
  <c r="T164" i="8"/>
  <c r="T178" i="8"/>
  <c r="R181" i="8"/>
  <c r="R190" i="8"/>
  <c r="R196" i="8"/>
  <c r="R200" i="8"/>
  <c r="R199" i="8" s="1"/>
  <c r="T205" i="8"/>
  <c r="T204" i="8"/>
  <c r="BK123" i="9"/>
  <c r="J123" i="9" s="1"/>
  <c r="J98" i="9" s="1"/>
  <c r="P139" i="9"/>
  <c r="T126" i="10"/>
  <c r="BK142" i="10"/>
  <c r="J142" i="10"/>
  <c r="J100" i="10"/>
  <c r="BK159" i="10"/>
  <c r="J159" i="10" s="1"/>
  <c r="J103" i="10" s="1"/>
  <c r="T124" i="11"/>
  <c r="R145" i="11"/>
  <c r="R154" i="11"/>
  <c r="P122" i="12"/>
  <c r="BK152" i="2"/>
  <c r="J152" i="2"/>
  <c r="J100" i="2" s="1"/>
  <c r="BK170" i="2"/>
  <c r="J170" i="2" s="1"/>
  <c r="J101" i="2" s="1"/>
  <c r="BK187" i="2"/>
  <c r="J187" i="2"/>
  <c r="J102" i="2"/>
  <c r="BK196" i="2"/>
  <c r="J196" i="2" s="1"/>
  <c r="J103" i="2" s="1"/>
  <c r="BK200" i="2"/>
  <c r="J200" i="2" s="1"/>
  <c r="J104" i="2" s="1"/>
  <c r="T216" i="2"/>
  <c r="R229" i="2"/>
  <c r="BK247" i="2"/>
  <c r="J247" i="2" s="1"/>
  <c r="J109" i="2" s="1"/>
  <c r="P258" i="2"/>
  <c r="P272" i="2"/>
  <c r="BK275" i="2"/>
  <c r="J275" i="2"/>
  <c r="J112" i="2"/>
  <c r="BK281" i="2"/>
  <c r="J281" i="2" s="1"/>
  <c r="J113" i="2" s="1"/>
  <c r="P307" i="2"/>
  <c r="BK329" i="2"/>
  <c r="J329" i="2" s="1"/>
  <c r="J115" i="2" s="1"/>
  <c r="BK333" i="2"/>
  <c r="J333" i="2"/>
  <c r="J116" i="2" s="1"/>
  <c r="R343" i="2"/>
  <c r="T346" i="2"/>
  <c r="T350" i="2"/>
  <c r="T356" i="2"/>
  <c r="P361" i="2"/>
  <c r="BK366" i="2"/>
  <c r="J366" i="2"/>
  <c r="J124" i="2" s="1"/>
  <c r="T372" i="2"/>
  <c r="R380" i="2"/>
  <c r="R377" i="2" s="1"/>
  <c r="R127" i="3"/>
  <c r="R134" i="3"/>
  <c r="P155" i="3"/>
  <c r="T171" i="3"/>
  <c r="BK131" i="4"/>
  <c r="J131" i="4"/>
  <c r="J100" i="4" s="1"/>
  <c r="BK135" i="4"/>
  <c r="J135" i="4" s="1"/>
  <c r="J102" i="4" s="1"/>
  <c r="T142" i="4"/>
  <c r="T148" i="4"/>
  <c r="T165" i="4"/>
  <c r="P180" i="4"/>
  <c r="P199" i="4"/>
  <c r="BK128" i="5"/>
  <c r="BK127" i="5" s="1"/>
  <c r="BK138" i="5"/>
  <c r="J138" i="5" s="1"/>
  <c r="J102" i="5" s="1"/>
  <c r="BK143" i="5"/>
  <c r="J143" i="5"/>
  <c r="J103" i="5" s="1"/>
  <c r="BK295" i="5"/>
  <c r="J295" i="5"/>
  <c r="J104" i="5"/>
  <c r="P126" i="6"/>
  <c r="P125" i="6"/>
  <c r="P124" i="6" s="1"/>
  <c r="AU100" i="1" s="1"/>
  <c r="P177" i="6"/>
  <c r="P180" i="6"/>
  <c r="T124" i="7"/>
  <c r="T123" i="7"/>
  <c r="T122" i="7" s="1"/>
  <c r="T138" i="8"/>
  <c r="T141" i="8"/>
  <c r="T148" i="8"/>
  <c r="T154" i="8"/>
  <c r="BK164" i="8"/>
  <c r="J164" i="8"/>
  <c r="J106" i="8"/>
  <c r="BK178" i="8"/>
  <c r="J178" i="8"/>
  <c r="J107" i="8" s="1"/>
  <c r="P181" i="8"/>
  <c r="BK190" i="8"/>
  <c r="J190" i="8"/>
  <c r="J109" i="8"/>
  <c r="P196" i="8"/>
  <c r="T200" i="8"/>
  <c r="T199" i="8"/>
  <c r="BK205" i="8"/>
  <c r="J205" i="8"/>
  <c r="J114" i="8" s="1"/>
  <c r="R123" i="9"/>
  <c r="BK139" i="9"/>
  <c r="J139" i="9"/>
  <c r="J100" i="9" s="1"/>
  <c r="P126" i="10"/>
  <c r="T142" i="10"/>
  <c r="P159" i="10"/>
  <c r="P158" i="10" s="1"/>
  <c r="R124" i="11"/>
  <c r="R123" i="11"/>
  <c r="R122" i="11"/>
  <c r="P145" i="11"/>
  <c r="T154" i="11"/>
  <c r="T122" i="12"/>
  <c r="P137" i="12"/>
  <c r="R152" i="2"/>
  <c r="R170" i="2"/>
  <c r="P187" i="2"/>
  <c r="P196" i="2"/>
  <c r="P200" i="2"/>
  <c r="BK216" i="2"/>
  <c r="J216" i="2" s="1"/>
  <c r="J105" i="2" s="1"/>
  <c r="BK229" i="2"/>
  <c r="R247" i="2"/>
  <c r="BK258" i="2"/>
  <c r="J258" i="2"/>
  <c r="J110" i="2" s="1"/>
  <c r="BK272" i="2"/>
  <c r="J272" i="2" s="1"/>
  <c r="J111" i="2" s="1"/>
  <c r="P275" i="2"/>
  <c r="P281" i="2"/>
  <c r="R307" i="2"/>
  <c r="T329" i="2"/>
  <c r="T333" i="2"/>
  <c r="P343" i="2"/>
  <c r="R346" i="2"/>
  <c r="R350" i="2"/>
  <c r="R356" i="2"/>
  <c r="T361" i="2"/>
  <c r="T360" i="2"/>
  <c r="P366" i="2"/>
  <c r="R372" i="2"/>
  <c r="T380" i="2"/>
  <c r="T377" i="2" s="1"/>
  <c r="T127" i="3"/>
  <c r="T134" i="3"/>
  <c r="T155" i="3"/>
  <c r="R171" i="3"/>
  <c r="R131" i="4"/>
  <c r="R130" i="4" s="1"/>
  <c r="P135" i="4"/>
  <c r="R142" i="4"/>
  <c r="P148" i="4"/>
  <c r="BK165" i="4"/>
  <c r="J165" i="4"/>
  <c r="J105" i="4"/>
  <c r="BK180" i="4"/>
  <c r="J180" i="4" s="1"/>
  <c r="J106" i="4" s="1"/>
  <c r="T199" i="4"/>
  <c r="P128" i="5"/>
  <c r="P127" i="5" s="1"/>
  <c r="R138" i="5"/>
  <c r="P143" i="5"/>
  <c r="P295" i="5"/>
  <c r="R126" i="6"/>
  <c r="R125" i="6"/>
  <c r="R124" i="6" s="1"/>
  <c r="BK180" i="6"/>
  <c r="J180" i="6" s="1"/>
  <c r="J102" i="6" s="1"/>
  <c r="P124" i="7"/>
  <c r="P123" i="7"/>
  <c r="P122" i="7" s="1"/>
  <c r="AU101" i="1" s="1"/>
  <c r="R138" i="8"/>
  <c r="R141" i="8"/>
  <c r="P148" i="8"/>
  <c r="BK154" i="8"/>
  <c r="J154" i="8" s="1"/>
  <c r="J105" i="8" s="1"/>
  <c r="R164" i="8"/>
  <c r="P178" i="8"/>
  <c r="BK181" i="8"/>
  <c r="J181" i="8"/>
  <c r="J108" i="8" s="1"/>
  <c r="P190" i="8"/>
  <c r="BK196" i="8"/>
  <c r="J196" i="8"/>
  <c r="J110" i="8" s="1"/>
  <c r="P200" i="8"/>
  <c r="P199" i="8" s="1"/>
  <c r="R205" i="8"/>
  <c r="R204" i="8" s="1"/>
  <c r="P123" i="9"/>
  <c r="P122" i="9" s="1"/>
  <c r="P121" i="9" s="1"/>
  <c r="AU104" i="1" s="1"/>
  <c r="R139" i="9"/>
  <c r="R126" i="10"/>
  <c r="P142" i="10"/>
  <c r="T159" i="10"/>
  <c r="T158" i="10"/>
  <c r="P124" i="11"/>
  <c r="T145" i="11"/>
  <c r="BK154" i="11"/>
  <c r="J154" i="11"/>
  <c r="J100" i="11" s="1"/>
  <c r="R122" i="12"/>
  <c r="R137" i="12"/>
  <c r="P152" i="2"/>
  <c r="P170" i="2"/>
  <c r="R187" i="2"/>
  <c r="R196" i="2"/>
  <c r="R200" i="2"/>
  <c r="P216" i="2"/>
  <c r="T229" i="2"/>
  <c r="T247" i="2"/>
  <c r="T258" i="2"/>
  <c r="T272" i="2"/>
  <c r="T275" i="2"/>
  <c r="T281" i="2"/>
  <c r="BK307" i="2"/>
  <c r="J307" i="2" s="1"/>
  <c r="J114" i="2" s="1"/>
  <c r="P329" i="2"/>
  <c r="P333" i="2"/>
  <c r="BK343" i="2"/>
  <c r="J343" i="2"/>
  <c r="J117" i="2" s="1"/>
  <c r="BK346" i="2"/>
  <c r="J346" i="2" s="1"/>
  <c r="J118" i="2" s="1"/>
  <c r="BK350" i="2"/>
  <c r="J350" i="2"/>
  <c r="J119" i="2" s="1"/>
  <c r="BK356" i="2"/>
  <c r="J356" i="2" s="1"/>
  <c r="J120" i="2" s="1"/>
  <c r="R361" i="2"/>
  <c r="R366" i="2"/>
  <c r="P372" i="2"/>
  <c r="P380" i="2"/>
  <c r="P377" i="2" s="1"/>
  <c r="BK127" i="3"/>
  <c r="J127" i="3" s="1"/>
  <c r="J100" i="3" s="1"/>
  <c r="BK134" i="3"/>
  <c r="J134" i="3"/>
  <c r="J101" i="3" s="1"/>
  <c r="BK155" i="3"/>
  <c r="J155" i="3" s="1"/>
  <c r="J102" i="3" s="1"/>
  <c r="BK171" i="3"/>
  <c r="J171" i="3"/>
  <c r="J103" i="3" s="1"/>
  <c r="P131" i="4"/>
  <c r="P130" i="4" s="1"/>
  <c r="R135" i="4"/>
  <c r="BK142" i="4"/>
  <c r="J142" i="4"/>
  <c r="J103" i="4" s="1"/>
  <c r="BK148" i="4"/>
  <c r="J148" i="4" s="1"/>
  <c r="J104" i="4" s="1"/>
  <c r="R165" i="4"/>
  <c r="T180" i="4"/>
  <c r="BK199" i="4"/>
  <c r="J199" i="4"/>
  <c r="J107" i="4" s="1"/>
  <c r="R128" i="5"/>
  <c r="R127" i="5"/>
  <c r="P138" i="5"/>
  <c r="P137" i="5" s="1"/>
  <c r="R143" i="5"/>
  <c r="R295" i="5"/>
  <c r="T126" i="6"/>
  <c r="T125" i="6" s="1"/>
  <c r="T124" i="6" s="1"/>
  <c r="T177" i="6"/>
  <c r="T180" i="6"/>
  <c r="R124" i="7"/>
  <c r="R123" i="7"/>
  <c r="R122" i="7"/>
  <c r="P138" i="8"/>
  <c r="P141" i="8"/>
  <c r="BK148" i="8"/>
  <c r="J148" i="8"/>
  <c r="J104" i="8" s="1"/>
  <c r="R154" i="8"/>
  <c r="P164" i="8"/>
  <c r="R178" i="8"/>
  <c r="T181" i="8"/>
  <c r="T190" i="8"/>
  <c r="T196" i="8"/>
  <c r="BK200" i="8"/>
  <c r="J200" i="8" s="1"/>
  <c r="J112" i="8" s="1"/>
  <c r="P205" i="8"/>
  <c r="P204" i="8"/>
  <c r="T123" i="9"/>
  <c r="T139" i="9"/>
  <c r="BK126" i="10"/>
  <c r="J126" i="10"/>
  <c r="J98" i="10" s="1"/>
  <c r="R142" i="10"/>
  <c r="R159" i="10"/>
  <c r="R158" i="10"/>
  <c r="BK124" i="11"/>
  <c r="J124" i="11" s="1"/>
  <c r="J98" i="11" s="1"/>
  <c r="BK145" i="11"/>
  <c r="J145" i="11" s="1"/>
  <c r="J99" i="11" s="1"/>
  <c r="P154" i="11"/>
  <c r="BK122" i="12"/>
  <c r="J122" i="12" s="1"/>
  <c r="J98" i="12" s="1"/>
  <c r="BK137" i="12"/>
  <c r="J137" i="12" s="1"/>
  <c r="J100" i="12" s="1"/>
  <c r="T137" i="12"/>
  <c r="BK364" i="2"/>
  <c r="J364" i="2"/>
  <c r="J123" i="2" s="1"/>
  <c r="BK162" i="10"/>
  <c r="J162" i="10"/>
  <c r="J104" i="10" s="1"/>
  <c r="BK159" i="11"/>
  <c r="J159" i="11" s="1"/>
  <c r="J102" i="11" s="1"/>
  <c r="BK135" i="12"/>
  <c r="J135" i="12" s="1"/>
  <c r="J99" i="12" s="1"/>
  <c r="BK378" i="2"/>
  <c r="J378" i="2"/>
  <c r="J127" i="2" s="1"/>
  <c r="BK137" i="9"/>
  <c r="J137" i="9"/>
  <c r="J99" i="9"/>
  <c r="BK159" i="9"/>
  <c r="J159" i="9" s="1"/>
  <c r="J101" i="9" s="1"/>
  <c r="BK156" i="10"/>
  <c r="J156" i="10" s="1"/>
  <c r="J101" i="10" s="1"/>
  <c r="BK157" i="11"/>
  <c r="J157" i="11"/>
  <c r="J101" i="11" s="1"/>
  <c r="BK226" i="2"/>
  <c r="J226" i="2"/>
  <c r="J106" i="2"/>
  <c r="BK145" i="8"/>
  <c r="J145" i="8" s="1"/>
  <c r="J102" i="8" s="1"/>
  <c r="BK140" i="10"/>
  <c r="J140" i="10" s="1"/>
  <c r="J99" i="10" s="1"/>
  <c r="E85" i="12"/>
  <c r="J92" i="12"/>
  <c r="BF126" i="12"/>
  <c r="BF127" i="12"/>
  <c r="BF130" i="12"/>
  <c r="BF134" i="12"/>
  <c r="BF143" i="12"/>
  <c r="BF147" i="12"/>
  <c r="J89" i="12"/>
  <c r="F92" i="12"/>
  <c r="BF123" i="12"/>
  <c r="BF139" i="12"/>
  <c r="BF145" i="12"/>
  <c r="BF128" i="12"/>
  <c r="BF129" i="12"/>
  <c r="BF131" i="12"/>
  <c r="BF132" i="12"/>
  <c r="BF136" i="12"/>
  <c r="BF142" i="12"/>
  <c r="BF144" i="12"/>
  <c r="BF124" i="12"/>
  <c r="BF125" i="12"/>
  <c r="BF133" i="12"/>
  <c r="BF138" i="12"/>
  <c r="BF140" i="12"/>
  <c r="BF141" i="12"/>
  <c r="BF146" i="12"/>
  <c r="J92" i="11"/>
  <c r="BF129" i="11"/>
  <c r="BF133" i="11"/>
  <c r="BF135" i="11"/>
  <c r="BF136" i="11"/>
  <c r="BF156" i="11"/>
  <c r="E112" i="11"/>
  <c r="J116" i="11"/>
  <c r="BF127" i="11"/>
  <c r="BF128" i="11"/>
  <c r="BF130" i="11"/>
  <c r="BF137" i="11"/>
  <c r="BF146" i="11"/>
  <c r="BF155" i="11"/>
  <c r="BF158" i="11"/>
  <c r="BF160" i="11"/>
  <c r="F119" i="11"/>
  <c r="BF131" i="11"/>
  <c r="BF132" i="11"/>
  <c r="BF134" i="11"/>
  <c r="BF139" i="11"/>
  <c r="BF140" i="11"/>
  <c r="BF141" i="11"/>
  <c r="BF142" i="11"/>
  <c r="BF144" i="11"/>
  <c r="BF147" i="11"/>
  <c r="BF149" i="11"/>
  <c r="BF150" i="11"/>
  <c r="BF151" i="11"/>
  <c r="BF152" i="11"/>
  <c r="BF125" i="11"/>
  <c r="BF126" i="11"/>
  <c r="BF138" i="11"/>
  <c r="BF143" i="11"/>
  <c r="BF148" i="11"/>
  <c r="BF153" i="11"/>
  <c r="J89" i="10"/>
  <c r="J121" i="10"/>
  <c r="BF127" i="10"/>
  <c r="BF135" i="10"/>
  <c r="BF143" i="10"/>
  <c r="BF146" i="10"/>
  <c r="BF152" i="10"/>
  <c r="BF161" i="10"/>
  <c r="F92" i="10"/>
  <c r="BF131" i="10"/>
  <c r="BF138" i="10"/>
  <c r="BF151" i="10"/>
  <c r="BF163" i="10"/>
  <c r="E85" i="10"/>
  <c r="BF130" i="10"/>
  <c r="BF137" i="10"/>
  <c r="BF141" i="10"/>
  <c r="BF149" i="10"/>
  <c r="BF150" i="10"/>
  <c r="BF154" i="10"/>
  <c r="BF155" i="10"/>
  <c r="BF128" i="10"/>
  <c r="BF129" i="10"/>
  <c r="BF132" i="10"/>
  <c r="BF133" i="10"/>
  <c r="BF134" i="10"/>
  <c r="BF136" i="10"/>
  <c r="BF139" i="10"/>
  <c r="BF144" i="10"/>
  <c r="BF145" i="10"/>
  <c r="BF147" i="10"/>
  <c r="BF148" i="10"/>
  <c r="BF153" i="10"/>
  <c r="BF157" i="10"/>
  <c r="BF160" i="10"/>
  <c r="J89" i="9"/>
  <c r="F92" i="9"/>
  <c r="BF128" i="9"/>
  <c r="BF129" i="9"/>
  <c r="BF131" i="9"/>
  <c r="BF140" i="9"/>
  <c r="BF149" i="9"/>
  <c r="BF155" i="9"/>
  <c r="BF156" i="9"/>
  <c r="BF157" i="9"/>
  <c r="BF160" i="9"/>
  <c r="E111" i="9"/>
  <c r="BF127" i="9"/>
  <c r="BF143" i="9"/>
  <c r="BF152" i="9"/>
  <c r="BF154" i="9"/>
  <c r="BF124" i="9"/>
  <c r="BF126" i="9"/>
  <c r="BF132" i="9"/>
  <c r="BF142" i="9"/>
  <c r="BF146" i="9"/>
  <c r="BF148" i="9"/>
  <c r="BF150" i="9"/>
  <c r="BF151" i="9"/>
  <c r="BF153" i="9"/>
  <c r="J92" i="9"/>
  <c r="BF125" i="9"/>
  <c r="BF130" i="9"/>
  <c r="BF133" i="9"/>
  <c r="BF134" i="9"/>
  <c r="BF135" i="9"/>
  <c r="BF136" i="9"/>
  <c r="BF138" i="9"/>
  <c r="BF141" i="9"/>
  <c r="BF144" i="9"/>
  <c r="BF145" i="9"/>
  <c r="BF147" i="9"/>
  <c r="BF158" i="9"/>
  <c r="J94" i="8"/>
  <c r="BF150" i="8"/>
  <c r="BF155" i="8"/>
  <c r="BF160" i="8"/>
  <c r="BF165" i="8"/>
  <c r="BF169" i="8"/>
  <c r="BF179" i="8"/>
  <c r="BF182" i="8"/>
  <c r="BF193" i="8"/>
  <c r="BF194" i="8"/>
  <c r="BF197" i="8"/>
  <c r="BF201" i="8"/>
  <c r="BF208" i="8"/>
  <c r="BF209" i="8"/>
  <c r="BF213" i="8"/>
  <c r="BF217" i="8"/>
  <c r="BF218" i="8"/>
  <c r="BF221" i="8"/>
  <c r="BF222" i="8"/>
  <c r="BF223" i="8"/>
  <c r="BF224" i="8"/>
  <c r="BF226" i="8"/>
  <c r="F94" i="8"/>
  <c r="BF139" i="8"/>
  <c r="BF144" i="8"/>
  <c r="BF149" i="8"/>
  <c r="BF153" i="8"/>
  <c r="BF167" i="8"/>
  <c r="BF172" i="8"/>
  <c r="BF173" i="8"/>
  <c r="BF175" i="8"/>
  <c r="BF176" i="8"/>
  <c r="BF183" i="8"/>
  <c r="BF185" i="8"/>
  <c r="BF187" i="8"/>
  <c r="BF188" i="8"/>
  <c r="BF191" i="8"/>
  <c r="BF195" i="8"/>
  <c r="BF203" i="8"/>
  <c r="BF211" i="8"/>
  <c r="BF212" i="8"/>
  <c r="BF214" i="8"/>
  <c r="BF215" i="8"/>
  <c r="BF216" i="8"/>
  <c r="BF225" i="8"/>
  <c r="E85" i="8"/>
  <c r="J91" i="8"/>
  <c r="BF140" i="8"/>
  <c r="BF143" i="8"/>
  <c r="BF146" i="8"/>
  <c r="BF151" i="8"/>
  <c r="BF152" i="8"/>
  <c r="BF158" i="8"/>
  <c r="BF159" i="8"/>
  <c r="BF161" i="8"/>
  <c r="BF163" i="8"/>
  <c r="BF166" i="8"/>
  <c r="BF168" i="8"/>
  <c r="BF184" i="8"/>
  <c r="BF186" i="8"/>
  <c r="BF189" i="8"/>
  <c r="BF206" i="8"/>
  <c r="BF207" i="8"/>
  <c r="BF210" i="8"/>
  <c r="BF219" i="8"/>
  <c r="BF220" i="8"/>
  <c r="BF142" i="8"/>
  <c r="BF156" i="8"/>
  <c r="BF157" i="8"/>
  <c r="BF162" i="8"/>
  <c r="BF170" i="8"/>
  <c r="BF171" i="8"/>
  <c r="BF174" i="8"/>
  <c r="BF177" i="8"/>
  <c r="BF180" i="8"/>
  <c r="BF192" i="8"/>
  <c r="BF198" i="8"/>
  <c r="BF202" i="8"/>
  <c r="BF227" i="8"/>
  <c r="F94" i="7"/>
  <c r="BF134" i="7"/>
  <c r="BF136" i="7"/>
  <c r="BF138" i="7"/>
  <c r="BF145" i="7"/>
  <c r="BF154" i="7"/>
  <c r="BF155" i="7"/>
  <c r="BF158" i="7"/>
  <c r="J126" i="6"/>
  <c r="J100" i="6" s="1"/>
  <c r="E85" i="7"/>
  <c r="J91" i="7"/>
  <c r="BF125" i="7"/>
  <c r="BF126" i="7"/>
  <c r="BF127" i="7"/>
  <c r="BF139" i="7"/>
  <c r="BF144" i="7"/>
  <c r="BF147" i="7"/>
  <c r="BF150" i="7"/>
  <c r="BF153" i="7"/>
  <c r="BF160" i="7"/>
  <c r="J119" i="7"/>
  <c r="BF128" i="7"/>
  <c r="BF133" i="7"/>
  <c r="BF137" i="7"/>
  <c r="BF142" i="7"/>
  <c r="BF146" i="7"/>
  <c r="BF148" i="7"/>
  <c r="BF151" i="7"/>
  <c r="BF156" i="7"/>
  <c r="BF159" i="7"/>
  <c r="BF129" i="7"/>
  <c r="BF130" i="7"/>
  <c r="BF131" i="7"/>
  <c r="BF132" i="7"/>
  <c r="BF135" i="7"/>
  <c r="BF140" i="7"/>
  <c r="BF141" i="7"/>
  <c r="BF143" i="7"/>
  <c r="BF149" i="7"/>
  <c r="BF152" i="7"/>
  <c r="BF157" i="7"/>
  <c r="J128" i="5"/>
  <c r="J100" i="5" s="1"/>
  <c r="BK137" i="5"/>
  <c r="J137" i="5" s="1"/>
  <c r="J101" i="5" s="1"/>
  <c r="E112" i="6"/>
  <c r="BF127" i="6"/>
  <c r="BF130" i="6"/>
  <c r="BF139" i="6"/>
  <c r="BF144" i="6"/>
  <c r="BF147" i="6"/>
  <c r="BF150" i="6"/>
  <c r="BF152" i="6"/>
  <c r="BF155" i="6"/>
  <c r="BF158" i="6"/>
  <c r="BF160" i="6"/>
  <c r="BF163" i="6"/>
  <c r="BF165" i="6"/>
  <c r="BF171" i="6"/>
  <c r="BF173" i="6"/>
  <c r="BF175" i="6"/>
  <c r="BF179" i="6"/>
  <c r="J91" i="6"/>
  <c r="BF132" i="6"/>
  <c r="BF140" i="6"/>
  <c r="BF143" i="6"/>
  <c r="BF153" i="6"/>
  <c r="BF170" i="6"/>
  <c r="BF181" i="6"/>
  <c r="BF182" i="6"/>
  <c r="F94" i="6"/>
  <c r="J121" i="6"/>
  <c r="BF129" i="6"/>
  <c r="BF133" i="6"/>
  <c r="BF134" i="6"/>
  <c r="BF136" i="6"/>
  <c r="BF141" i="6"/>
  <c r="BF142" i="6"/>
  <c r="BF145" i="6"/>
  <c r="BF148" i="6"/>
  <c r="BF149" i="6"/>
  <c r="BF154" i="6"/>
  <c r="BF156" i="6"/>
  <c r="BF161" i="6"/>
  <c r="BF162" i="6"/>
  <c r="BF167" i="6"/>
  <c r="BF172" i="6"/>
  <c r="BF176" i="6"/>
  <c r="BF128" i="6"/>
  <c r="BF131" i="6"/>
  <c r="BF135" i="6"/>
  <c r="BF137" i="6"/>
  <c r="BF138" i="6"/>
  <c r="BF146" i="6"/>
  <c r="BF151" i="6"/>
  <c r="BF157" i="6"/>
  <c r="BF159" i="6"/>
  <c r="BF164" i="6"/>
  <c r="BF166" i="6"/>
  <c r="BF168" i="6"/>
  <c r="BF169" i="6"/>
  <c r="BF174" i="6"/>
  <c r="BF178" i="6"/>
  <c r="E85" i="5"/>
  <c r="J123" i="5"/>
  <c r="BF129" i="5"/>
  <c r="BF136" i="5"/>
  <c r="BF140" i="5"/>
  <c r="BF154" i="5"/>
  <c r="BF158" i="5"/>
  <c r="BF160" i="5"/>
  <c r="BF161" i="5"/>
  <c r="BF165" i="5"/>
  <c r="BF170" i="5"/>
  <c r="BF172" i="5"/>
  <c r="BF174" i="5"/>
  <c r="BF181" i="5"/>
  <c r="BF187" i="5"/>
  <c r="BF190" i="5"/>
  <c r="BF194" i="5"/>
  <c r="BF200" i="5"/>
  <c r="BF203" i="5"/>
  <c r="BF204" i="5"/>
  <c r="BF208" i="5"/>
  <c r="BF209" i="5"/>
  <c r="BF213" i="5"/>
  <c r="BF215" i="5"/>
  <c r="BF217" i="5"/>
  <c r="BF225" i="5"/>
  <c r="BF230" i="5"/>
  <c r="BF234" i="5"/>
  <c r="BF235" i="5"/>
  <c r="BF236" i="5"/>
  <c r="BF240" i="5"/>
  <c r="BF241" i="5"/>
  <c r="BF246" i="5"/>
  <c r="BF250" i="5"/>
  <c r="BF254" i="5"/>
  <c r="BF255" i="5"/>
  <c r="BF258" i="5"/>
  <c r="BF259" i="5"/>
  <c r="BF265" i="5"/>
  <c r="BF266" i="5"/>
  <c r="BF270" i="5"/>
  <c r="BF272" i="5"/>
  <c r="BF277" i="5"/>
  <c r="BF280" i="5"/>
  <c r="BF282" i="5"/>
  <c r="BF289" i="5"/>
  <c r="BF293" i="5"/>
  <c r="F123" i="5"/>
  <c r="BF131" i="5"/>
  <c r="BF132" i="5"/>
  <c r="BF135" i="5"/>
  <c r="BF144" i="5"/>
  <c r="BF146" i="5"/>
  <c r="BF150" i="5"/>
  <c r="BF162" i="5"/>
  <c r="BF163" i="5"/>
  <c r="BF164" i="5"/>
  <c r="BF171" i="5"/>
  <c r="BF176" i="5"/>
  <c r="BF179" i="5"/>
  <c r="BF182" i="5"/>
  <c r="BF185" i="5"/>
  <c r="BF193" i="5"/>
  <c r="BF197" i="5"/>
  <c r="BF205" i="5"/>
  <c r="BF214" i="5"/>
  <c r="BF218" i="5"/>
  <c r="BF223" i="5"/>
  <c r="BF227" i="5"/>
  <c r="BF232" i="5"/>
  <c r="BF237" i="5"/>
  <c r="BF238" i="5"/>
  <c r="BF248" i="5"/>
  <c r="BF249" i="5"/>
  <c r="BF257" i="5"/>
  <c r="BF275" i="5"/>
  <c r="BF284" i="5"/>
  <c r="BF285" i="5"/>
  <c r="BF291" i="5"/>
  <c r="BF296" i="5"/>
  <c r="BF297" i="5"/>
  <c r="J91" i="5"/>
  <c r="BF133" i="5"/>
  <c r="BF134" i="5"/>
  <c r="BF142" i="5"/>
  <c r="BF147" i="5"/>
  <c r="BF148" i="5"/>
  <c r="BF152" i="5"/>
  <c r="BF157" i="5"/>
  <c r="BF159" i="5"/>
  <c r="BF166" i="5"/>
  <c r="BF167" i="5"/>
  <c r="BF168" i="5"/>
  <c r="BF178" i="5"/>
  <c r="BF180" i="5"/>
  <c r="BF183" i="5"/>
  <c r="BF184" i="5"/>
  <c r="BF186" i="5"/>
  <c r="BF191" i="5"/>
  <c r="BF192" i="5"/>
  <c r="BF199" i="5"/>
  <c r="BF201" i="5"/>
  <c r="BF202" i="5"/>
  <c r="BF206" i="5"/>
  <c r="BF221" i="5"/>
  <c r="BF224" i="5"/>
  <c r="BF228" i="5"/>
  <c r="BF231" i="5"/>
  <c r="BF233" i="5"/>
  <c r="BF239" i="5"/>
  <c r="BF242" i="5"/>
  <c r="BF243" i="5"/>
  <c r="BF244" i="5"/>
  <c r="BF245" i="5"/>
  <c r="BF252" i="5"/>
  <c r="BF269" i="5"/>
  <c r="BF274" i="5"/>
  <c r="BF286" i="5"/>
  <c r="BF287" i="5"/>
  <c r="BF288" i="5"/>
  <c r="BF292" i="5"/>
  <c r="BF130" i="5"/>
  <c r="BF139" i="5"/>
  <c r="BF141" i="5"/>
  <c r="BF145" i="5"/>
  <c r="BF149" i="5"/>
  <c r="BF151" i="5"/>
  <c r="BF153" i="5"/>
  <c r="BF155" i="5"/>
  <c r="BF156" i="5"/>
  <c r="BF169" i="5"/>
  <c r="BF173" i="5"/>
  <c r="BF175" i="5"/>
  <c r="BF177" i="5"/>
  <c r="BF188" i="5"/>
  <c r="BF189" i="5"/>
  <c r="BF195" i="5"/>
  <c r="BF196" i="5"/>
  <c r="BF198" i="5"/>
  <c r="BF207" i="5"/>
  <c r="BF210" i="5"/>
  <c r="BF211" i="5"/>
  <c r="BF212" i="5"/>
  <c r="BF216" i="5"/>
  <c r="BF219" i="5"/>
  <c r="BF220" i="5"/>
  <c r="BF222" i="5"/>
  <c r="BF226" i="5"/>
  <c r="BF229" i="5"/>
  <c r="BF247" i="5"/>
  <c r="BF251" i="5"/>
  <c r="BF253" i="5"/>
  <c r="BF256" i="5"/>
  <c r="BF260" i="5"/>
  <c r="BF261" i="5"/>
  <c r="BF262" i="5"/>
  <c r="BF263" i="5"/>
  <c r="BF264" i="5"/>
  <c r="BF267" i="5"/>
  <c r="BF268" i="5"/>
  <c r="BF271" i="5"/>
  <c r="BF273" i="5"/>
  <c r="BF276" i="5"/>
  <c r="BF278" i="5"/>
  <c r="BF279" i="5"/>
  <c r="BF281" i="5"/>
  <c r="BF283" i="5"/>
  <c r="BF290" i="5"/>
  <c r="BF294" i="5"/>
  <c r="BK126" i="3"/>
  <c r="J126" i="3" s="1"/>
  <c r="J99" i="3" s="1"/>
  <c r="E85" i="4"/>
  <c r="J91" i="4"/>
  <c r="J126" i="4"/>
  <c r="BF132" i="4"/>
  <c r="BF137" i="4"/>
  <c r="BF144" i="4"/>
  <c r="BF149" i="4"/>
  <c r="BF152" i="4"/>
  <c r="BF154" i="4"/>
  <c r="BF159" i="4"/>
  <c r="BF161" i="4"/>
  <c r="BF133" i="4"/>
  <c r="BF153" i="4"/>
  <c r="BF157" i="4"/>
  <c r="BF158" i="4"/>
  <c r="BF160" i="4"/>
  <c r="BF162" i="4"/>
  <c r="BF163" i="4"/>
  <c r="BF164" i="4"/>
  <c r="BF167" i="4"/>
  <c r="BF168" i="4"/>
  <c r="BF171" i="4"/>
  <c r="BF175" i="4"/>
  <c r="BF176" i="4"/>
  <c r="BF188" i="4"/>
  <c r="BF136" i="4"/>
  <c r="BF138" i="4"/>
  <c r="BF139" i="4"/>
  <c r="BF141" i="4"/>
  <c r="BF147" i="4"/>
  <c r="BF155" i="4"/>
  <c r="BF166" i="4"/>
  <c r="BF170" i="4"/>
  <c r="BF173" i="4"/>
  <c r="BF174" i="4"/>
  <c r="BF185" i="4"/>
  <c r="BF191" i="4"/>
  <c r="BF192" i="4"/>
  <c r="BF193" i="4"/>
  <c r="BF194" i="4"/>
  <c r="BF195" i="4"/>
  <c r="BF196" i="4"/>
  <c r="BF197" i="4"/>
  <c r="F94" i="4"/>
  <c r="BF140" i="4"/>
  <c r="BF143" i="4"/>
  <c r="BF145" i="4"/>
  <c r="BF146" i="4"/>
  <c r="BF150" i="4"/>
  <c r="BF151" i="4"/>
  <c r="BF156" i="4"/>
  <c r="BF169" i="4"/>
  <c r="BF172" i="4"/>
  <c r="BF177" i="4"/>
  <c r="BF178" i="4"/>
  <c r="BF179" i="4"/>
  <c r="BF181" i="4"/>
  <c r="BF182" i="4"/>
  <c r="BF183" i="4"/>
  <c r="BF184" i="4"/>
  <c r="BF186" i="4"/>
  <c r="BF187" i="4"/>
  <c r="BF189" i="4"/>
  <c r="BF190" i="4"/>
  <c r="BF198" i="4"/>
  <c r="BF200" i="4"/>
  <c r="BF201" i="4"/>
  <c r="BK151" i="2"/>
  <c r="J151" i="2" s="1"/>
  <c r="J99" i="2" s="1"/>
  <c r="F94" i="3"/>
  <c r="BF129" i="3"/>
  <c r="BF130" i="3"/>
  <c r="BF137" i="3"/>
  <c r="BF147" i="3"/>
  <c r="BF150" i="3"/>
  <c r="BF157" i="3"/>
  <c r="BF160" i="3"/>
  <c r="BF164" i="3"/>
  <c r="BF167" i="3"/>
  <c r="BF179" i="3"/>
  <c r="BF184" i="3"/>
  <c r="BF190" i="3"/>
  <c r="BF194" i="3"/>
  <c r="J229" i="2"/>
  <c r="J108" i="2"/>
  <c r="J91" i="3"/>
  <c r="J122" i="3"/>
  <c r="BF128" i="3"/>
  <c r="BF141" i="3"/>
  <c r="BF142" i="3"/>
  <c r="BF143" i="3"/>
  <c r="BF149" i="3"/>
  <c r="BF161" i="3"/>
  <c r="BF162" i="3"/>
  <c r="BF172" i="3"/>
  <c r="BF177" i="3"/>
  <c r="BF180" i="3"/>
  <c r="BF186" i="3"/>
  <c r="BF187" i="3"/>
  <c r="BF191" i="3"/>
  <c r="BF192" i="3"/>
  <c r="BF195" i="3"/>
  <c r="BF200" i="3"/>
  <c r="BF201" i="3"/>
  <c r="E85" i="3"/>
  <c r="BF135" i="3"/>
  <c r="BF136" i="3"/>
  <c r="BF144" i="3"/>
  <c r="BF148" i="3"/>
  <c r="BF154" i="3"/>
  <c r="BF163" i="3"/>
  <c r="BF165" i="3"/>
  <c r="BF166" i="3"/>
  <c r="BF178" i="3"/>
  <c r="BF181" i="3"/>
  <c r="BF183" i="3"/>
  <c r="BF185" i="3"/>
  <c r="BF189" i="3"/>
  <c r="BF193" i="3"/>
  <c r="BF196" i="3"/>
  <c r="BF197" i="3"/>
  <c r="BF198" i="3"/>
  <c r="BF131" i="3"/>
  <c r="BF132" i="3"/>
  <c r="BF133" i="3"/>
  <c r="BF138" i="3"/>
  <c r="BF139" i="3"/>
  <c r="BF140" i="3"/>
  <c r="BF145" i="3"/>
  <c r="BF146" i="3"/>
  <c r="BF151" i="3"/>
  <c r="BF152" i="3"/>
  <c r="BF153" i="3"/>
  <c r="BF156" i="3"/>
  <c r="BF158" i="3"/>
  <c r="BF159" i="3"/>
  <c r="BF168" i="3"/>
  <c r="BF169" i="3"/>
  <c r="BF170" i="3"/>
  <c r="BF173" i="3"/>
  <c r="BF174" i="3"/>
  <c r="BF175" i="3"/>
  <c r="BF176" i="3"/>
  <c r="BF182" i="3"/>
  <c r="BF188" i="3"/>
  <c r="BF199" i="3"/>
  <c r="F94" i="2"/>
  <c r="J144" i="2"/>
  <c r="BF156" i="2"/>
  <c r="BF157" i="2"/>
  <c r="BF166" i="2"/>
  <c r="BF167" i="2"/>
  <c r="BF172" i="2"/>
  <c r="BF181" i="2"/>
  <c r="BF186" i="2"/>
  <c r="BF188" i="2"/>
  <c r="BF195" i="2"/>
  <c r="BF198" i="2"/>
  <c r="BF199" i="2"/>
  <c r="BF202" i="2"/>
  <c r="BF206" i="2"/>
  <c r="BF209" i="2"/>
  <c r="BF210" i="2"/>
  <c r="BF215" i="2"/>
  <c r="BF219" i="2"/>
  <c r="BF221" i="2"/>
  <c r="BF225" i="2"/>
  <c r="BF235" i="2"/>
  <c r="BF238" i="2"/>
  <c r="BF242" i="2"/>
  <c r="BF245" i="2"/>
  <c r="BF267" i="2"/>
  <c r="BF269" i="2"/>
  <c r="BF280" i="2"/>
  <c r="BF283" i="2"/>
  <c r="BF292" i="2"/>
  <c r="BF294" i="2"/>
  <c r="BF299" i="2"/>
  <c r="BF305" i="2"/>
  <c r="BF306" i="2"/>
  <c r="BF308" i="2"/>
  <c r="BF314" i="2"/>
  <c r="BF315" i="2"/>
  <c r="BF320" i="2"/>
  <c r="BF323" i="2"/>
  <c r="BF327" i="2"/>
  <c r="BF328" i="2"/>
  <c r="BF331" i="2"/>
  <c r="BF335" i="2"/>
  <c r="BF338" i="2"/>
  <c r="BF347" i="2"/>
  <c r="BF354" i="2"/>
  <c r="BF357" i="2"/>
  <c r="BF367" i="2"/>
  <c r="BF368" i="2"/>
  <c r="BF371" i="2"/>
  <c r="BF373" i="2"/>
  <c r="BF379" i="2"/>
  <c r="E138" i="2"/>
  <c r="BF155" i="2"/>
  <c r="BF160" i="2"/>
  <c r="BF161" i="2"/>
  <c r="BF163" i="2"/>
  <c r="BF164" i="2"/>
  <c r="BF171" i="2"/>
  <c r="BF173" i="2"/>
  <c r="BF174" i="2"/>
  <c r="BF176" i="2"/>
  <c r="BF180" i="2"/>
  <c r="BF182" i="2"/>
  <c r="BF192" i="2"/>
  <c r="BF203" i="2"/>
  <c r="BF208" i="2"/>
  <c r="BF214" i="2"/>
  <c r="BF222" i="2"/>
  <c r="BF223" i="2"/>
  <c r="BF227" i="2"/>
  <c r="BF230" i="2"/>
  <c r="BF233" i="2"/>
  <c r="BF236" i="2"/>
  <c r="BF241" i="2"/>
  <c r="BF244" i="2"/>
  <c r="BF250" i="2"/>
  <c r="BF257" i="2"/>
  <c r="BF262" i="2"/>
  <c r="BF264" i="2"/>
  <c r="BF265" i="2"/>
  <c r="BF270" i="2"/>
  <c r="BF278" i="2"/>
  <c r="BF288" i="2"/>
  <c r="BF289" i="2"/>
  <c r="BF290" i="2"/>
  <c r="BF291" i="2"/>
  <c r="BF293" i="2"/>
  <c r="BF296" i="2"/>
  <c r="BF310" i="2"/>
  <c r="BF317" i="2"/>
  <c r="BF321" i="2"/>
  <c r="BF324" i="2"/>
  <c r="BF326" i="2"/>
  <c r="BF332" i="2"/>
  <c r="BF336" i="2"/>
  <c r="BF339" i="2"/>
  <c r="BF340" i="2"/>
  <c r="BF342" i="2"/>
  <c r="BF344" i="2"/>
  <c r="BF348" i="2"/>
  <c r="BF353" i="2"/>
  <c r="BF362" i="2"/>
  <c r="BF369" i="2"/>
  <c r="BF370" i="2"/>
  <c r="BF381" i="2"/>
  <c r="BF382" i="2"/>
  <c r="J147" i="2"/>
  <c r="BF153" i="2"/>
  <c r="BF154" i="2"/>
  <c r="BF169" i="2"/>
  <c r="BF175" i="2"/>
  <c r="BF179" i="2"/>
  <c r="BF183" i="2"/>
  <c r="BF184" i="2"/>
  <c r="BF189" i="2"/>
  <c r="BF191" i="2"/>
  <c r="BF193" i="2"/>
  <c r="BF194" i="2"/>
  <c r="BF197" i="2"/>
  <c r="BF205" i="2"/>
  <c r="BF213" i="2"/>
  <c r="BF220" i="2"/>
  <c r="BF231" i="2"/>
  <c r="BF232" i="2"/>
  <c r="BF234" i="2"/>
  <c r="BF246" i="2"/>
  <c r="BF249" i="2"/>
  <c r="BF251" i="2"/>
  <c r="BF252" i="2"/>
  <c r="BF253" i="2"/>
  <c r="BF255" i="2"/>
  <c r="BF260" i="2"/>
  <c r="BF261" i="2"/>
  <c r="BF263" i="2"/>
  <c r="BF271" i="2"/>
  <c r="BF273" i="2"/>
  <c r="BF274" i="2"/>
  <c r="BF279" i="2"/>
  <c r="BF282" i="2"/>
  <c r="BF284" i="2"/>
  <c r="BF285" i="2"/>
  <c r="BF286" i="2"/>
  <c r="BF300" i="2"/>
  <c r="BF302" i="2"/>
  <c r="BF309" i="2"/>
  <c r="BF312" i="2"/>
  <c r="BF316" i="2"/>
  <c r="BF318" i="2"/>
  <c r="BF330" i="2"/>
  <c r="BF334" i="2"/>
  <c r="BF337" i="2"/>
  <c r="BF351" i="2"/>
  <c r="BF352" i="2"/>
  <c r="BF355" i="2"/>
  <c r="BF359" i="2"/>
  <c r="BF374" i="2"/>
  <c r="BF376" i="2"/>
  <c r="BF383" i="2"/>
  <c r="BF384" i="2"/>
  <c r="BF385" i="2"/>
  <c r="BF386" i="2"/>
  <c r="BF387" i="2"/>
  <c r="BF388" i="2"/>
  <c r="BF158" i="2"/>
  <c r="BF159" i="2"/>
  <c r="BF162" i="2"/>
  <c r="BF165" i="2"/>
  <c r="BF168" i="2"/>
  <c r="BF177" i="2"/>
  <c r="BF178" i="2"/>
  <c r="BF185" i="2"/>
  <c r="BF190" i="2"/>
  <c r="BF201" i="2"/>
  <c r="BF204" i="2"/>
  <c r="BF207" i="2"/>
  <c r="BF211" i="2"/>
  <c r="BF212" i="2"/>
  <c r="BF217" i="2"/>
  <c r="BF218" i="2"/>
  <c r="BF224" i="2"/>
  <c r="BF237" i="2"/>
  <c r="BF239" i="2"/>
  <c r="BF240" i="2"/>
  <c r="BF243" i="2"/>
  <c r="BF248" i="2"/>
  <c r="BF254" i="2"/>
  <c r="BF256" i="2"/>
  <c r="BF259" i="2"/>
  <c r="BF266" i="2"/>
  <c r="BF268" i="2"/>
  <c r="BF276" i="2"/>
  <c r="BF277" i="2"/>
  <c r="BF287" i="2"/>
  <c r="BF295" i="2"/>
  <c r="BF297" i="2"/>
  <c r="BF298" i="2"/>
  <c r="BF301" i="2"/>
  <c r="BF303" i="2"/>
  <c r="BF304" i="2"/>
  <c r="BF311" i="2"/>
  <c r="BF313" i="2"/>
  <c r="BF319" i="2"/>
  <c r="BF322" i="2"/>
  <c r="BF325" i="2"/>
  <c r="BF341" i="2"/>
  <c r="BF345" i="2"/>
  <c r="BF349" i="2"/>
  <c r="BF358" i="2"/>
  <c r="BF363" i="2"/>
  <c r="BF365" i="2"/>
  <c r="BF375" i="2"/>
  <c r="F38" i="2"/>
  <c r="BC96" i="1"/>
  <c r="F39" i="3"/>
  <c r="BD97" i="1" s="1"/>
  <c r="F38" i="3"/>
  <c r="BC97" i="1" s="1"/>
  <c r="J35" i="4"/>
  <c r="AV98" i="1" s="1"/>
  <c r="F35" i="5"/>
  <c r="AZ99" i="1"/>
  <c r="F39" i="6"/>
  <c r="BD100" i="1" s="1"/>
  <c r="J35" i="6"/>
  <c r="AV100" i="1" s="1"/>
  <c r="F38" i="7"/>
  <c r="BC101" i="1" s="1"/>
  <c r="F38" i="8"/>
  <c r="BC103" i="1"/>
  <c r="BC102" i="1"/>
  <c r="AY102" i="1" s="1"/>
  <c r="F36" i="9"/>
  <c r="BC104" i="1" s="1"/>
  <c r="F37" i="9"/>
  <c r="BD104" i="1" s="1"/>
  <c r="F33" i="10"/>
  <c r="AZ105" i="1"/>
  <c r="F33" i="11"/>
  <c r="AZ106" i="1" s="1"/>
  <c r="J33" i="12"/>
  <c r="AV107" i="1" s="1"/>
  <c r="F35" i="12"/>
  <c r="BB107" i="1" s="1"/>
  <c r="AS94" i="1"/>
  <c r="F37" i="2"/>
  <c r="BB96" i="1"/>
  <c r="F39" i="2"/>
  <c r="BD96" i="1"/>
  <c r="F38" i="5"/>
  <c r="BC99" i="1"/>
  <c r="F37" i="6"/>
  <c r="BB100" i="1" s="1"/>
  <c r="F37" i="7"/>
  <c r="BB101" i="1"/>
  <c r="J35" i="7"/>
  <c r="AV101" i="1"/>
  <c r="F39" i="8"/>
  <c r="BD103" i="1"/>
  <c r="BD102" i="1" s="1"/>
  <c r="F35" i="9"/>
  <c r="BB104" i="1"/>
  <c r="J33" i="9"/>
  <c r="AV104" i="1" s="1"/>
  <c r="J33" i="10"/>
  <c r="AV105" i="1" s="1"/>
  <c r="F35" i="11"/>
  <c r="BB106" i="1" s="1"/>
  <c r="F36" i="11"/>
  <c r="BC106" i="1"/>
  <c r="F33" i="12"/>
  <c r="AZ107" i="1" s="1"/>
  <c r="J35" i="2"/>
  <c r="AV96" i="1" s="1"/>
  <c r="F37" i="3"/>
  <c r="BB97" i="1" s="1"/>
  <c r="F35" i="3"/>
  <c r="AZ97" i="1"/>
  <c r="F37" i="4"/>
  <c r="BB98" i="1" s="1"/>
  <c r="F39" i="4"/>
  <c r="BD98" i="1" s="1"/>
  <c r="F37" i="5"/>
  <c r="BB99" i="1" s="1"/>
  <c r="F35" i="6"/>
  <c r="AZ100" i="1"/>
  <c r="F35" i="7"/>
  <c r="AZ101" i="1" s="1"/>
  <c r="F35" i="8"/>
  <c r="AZ103" i="1" s="1"/>
  <c r="AZ102" i="1" s="1"/>
  <c r="AV102" i="1" s="1"/>
  <c r="F37" i="8"/>
  <c r="BB103" i="1"/>
  <c r="BB102" i="1"/>
  <c r="AX102" i="1" s="1"/>
  <c r="F35" i="10"/>
  <c r="BB105" i="1" s="1"/>
  <c r="J33" i="11"/>
  <c r="AV106" i="1" s="1"/>
  <c r="F36" i="12"/>
  <c r="BC107" i="1"/>
  <c r="F35" i="2"/>
  <c r="AZ96" i="1" s="1"/>
  <c r="J35" i="3"/>
  <c r="AV97" i="1" s="1"/>
  <c r="F35" i="4"/>
  <c r="AZ98" i="1" s="1"/>
  <c r="F38" i="4"/>
  <c r="BC98" i="1"/>
  <c r="F39" i="5"/>
  <c r="BD99" i="1" s="1"/>
  <c r="J35" i="5"/>
  <c r="AV99" i="1" s="1"/>
  <c r="F38" i="6"/>
  <c r="BC100" i="1"/>
  <c r="F39" i="7"/>
  <c r="BD101" i="1"/>
  <c r="J35" i="8"/>
  <c r="AV103" i="1"/>
  <c r="F33" i="9"/>
  <c r="AZ104" i="1"/>
  <c r="F37" i="10"/>
  <c r="BD105" i="1"/>
  <c r="F36" i="10"/>
  <c r="BC105" i="1"/>
  <c r="F37" i="11"/>
  <c r="BD106" i="1"/>
  <c r="F37" i="12"/>
  <c r="BD107" i="1"/>
  <c r="J127" i="5" l="1"/>
  <c r="J99" i="5" s="1"/>
  <c r="BK126" i="5"/>
  <c r="J126" i="5" s="1"/>
  <c r="J32" i="5" s="1"/>
  <c r="J125" i="6"/>
  <c r="J99" i="6" s="1"/>
  <c r="BK124" i="6"/>
  <c r="J124" i="6" s="1"/>
  <c r="J98" i="6" s="1"/>
  <c r="BK123" i="11"/>
  <c r="J123" i="11" s="1"/>
  <c r="J97" i="11" s="1"/>
  <c r="R121" i="12"/>
  <c r="R120" i="12"/>
  <c r="BK228" i="2"/>
  <c r="J228" i="2" s="1"/>
  <c r="J107" i="2" s="1"/>
  <c r="R151" i="2"/>
  <c r="R228" i="2"/>
  <c r="R147" i="8"/>
  <c r="P126" i="3"/>
  <c r="P125" i="3"/>
  <c r="AU97" i="1" s="1"/>
  <c r="P228" i="2"/>
  <c r="T122" i="9"/>
  <c r="T121" i="9" s="1"/>
  <c r="P151" i="2"/>
  <c r="R125" i="10"/>
  <c r="R124" i="10" s="1"/>
  <c r="T147" i="8"/>
  <c r="T137" i="8"/>
  <c r="T136" i="8" s="1"/>
  <c r="R134" i="4"/>
  <c r="P147" i="8"/>
  <c r="R137" i="8"/>
  <c r="R136" i="8"/>
  <c r="P134" i="4"/>
  <c r="P129" i="4"/>
  <c r="AU98" i="1" s="1"/>
  <c r="T121" i="12"/>
  <c r="T120" i="12" s="1"/>
  <c r="P125" i="10"/>
  <c r="P124" i="10"/>
  <c r="AU105" i="1"/>
  <c r="R122" i="9"/>
  <c r="R121" i="9"/>
  <c r="P121" i="12"/>
  <c r="P120" i="12" s="1"/>
  <c r="AU107" i="1" s="1"/>
  <c r="T125" i="10"/>
  <c r="T124" i="10"/>
  <c r="T137" i="5"/>
  <c r="T126" i="5" s="1"/>
  <c r="P137" i="8"/>
  <c r="P136" i="8"/>
  <c r="AU103" i="1" s="1"/>
  <c r="AU102" i="1" s="1"/>
  <c r="R360" i="2"/>
  <c r="T228" i="2"/>
  <c r="P123" i="11"/>
  <c r="P122" i="11"/>
  <c r="AU106" i="1" s="1"/>
  <c r="R137" i="5"/>
  <c r="R126" i="5"/>
  <c r="P126" i="5"/>
  <c r="AU99" i="1" s="1"/>
  <c r="R129" i="4"/>
  <c r="T126" i="3"/>
  <c r="T125" i="3"/>
  <c r="R126" i="3"/>
  <c r="R125" i="3"/>
  <c r="P360" i="2"/>
  <c r="T123" i="11"/>
  <c r="T122" i="11" s="1"/>
  <c r="T134" i="4"/>
  <c r="T129" i="4"/>
  <c r="T151" i="2"/>
  <c r="T150" i="2" s="1"/>
  <c r="BK360" i="2"/>
  <c r="BK150" i="2" s="1"/>
  <c r="J150" i="2" s="1"/>
  <c r="J98" i="2" s="1"/>
  <c r="J360" i="2"/>
  <c r="J121" i="2" s="1"/>
  <c r="BK123" i="7"/>
  <c r="J123" i="7"/>
  <c r="J99" i="7"/>
  <c r="BK158" i="10"/>
  <c r="J158" i="10" s="1"/>
  <c r="J102" i="10" s="1"/>
  <c r="BK130" i="4"/>
  <c r="J130" i="4" s="1"/>
  <c r="J99" i="4" s="1"/>
  <c r="BK121" i="12"/>
  <c r="J121" i="12"/>
  <c r="J97" i="12" s="1"/>
  <c r="BK134" i="4"/>
  <c r="J134" i="4"/>
  <c r="J101" i="4"/>
  <c r="BK137" i="8"/>
  <c r="J137" i="8" s="1"/>
  <c r="J99" i="8" s="1"/>
  <c r="BK147" i="8"/>
  <c r="J147" i="8"/>
  <c r="J103" i="8" s="1"/>
  <c r="BK199" i="8"/>
  <c r="J199" i="8" s="1"/>
  <c r="J111" i="8" s="1"/>
  <c r="BK377" i="2"/>
  <c r="J377" i="2"/>
  <c r="J126" i="2"/>
  <c r="BK204" i="8"/>
  <c r="J204" i="8" s="1"/>
  <c r="J113" i="8" s="1"/>
  <c r="BK122" i="9"/>
  <c r="J122" i="9" s="1"/>
  <c r="J97" i="9" s="1"/>
  <c r="BK125" i="10"/>
  <c r="J125" i="10"/>
  <c r="J97" i="10"/>
  <c r="AG99" i="1"/>
  <c r="AN99" i="1" s="1"/>
  <c r="J98" i="5"/>
  <c r="BK125" i="3"/>
  <c r="J125" i="3"/>
  <c r="J98" i="3"/>
  <c r="F36" i="3"/>
  <c r="BA97" i="1" s="1"/>
  <c r="F36" i="4"/>
  <c r="BA98" i="1"/>
  <c r="F36" i="5"/>
  <c r="BA99" i="1"/>
  <c r="BB95" i="1"/>
  <c r="AX95" i="1"/>
  <c r="BC95" i="1"/>
  <c r="AY95" i="1" s="1"/>
  <c r="F34" i="9"/>
  <c r="BA104" i="1"/>
  <c r="F34" i="10"/>
  <c r="BA105" i="1"/>
  <c r="J34" i="12"/>
  <c r="AW107" i="1" s="1"/>
  <c r="AT107" i="1" s="1"/>
  <c r="J36" i="3"/>
  <c r="AW97" i="1"/>
  <c r="AT97" i="1"/>
  <c r="J36" i="4"/>
  <c r="AW98" i="1"/>
  <c r="AT98" i="1"/>
  <c r="J36" i="5"/>
  <c r="AW99" i="1"/>
  <c r="AT99" i="1"/>
  <c r="BD95" i="1"/>
  <c r="F36" i="8"/>
  <c r="BA103" i="1"/>
  <c r="BA102" i="1"/>
  <c r="AW102" i="1" s="1"/>
  <c r="AT102" i="1" s="1"/>
  <c r="J34" i="11"/>
  <c r="AW106" i="1"/>
  <c r="AT106" i="1"/>
  <c r="J36" i="2"/>
  <c r="AW96" i="1"/>
  <c r="AT96" i="1"/>
  <c r="J36" i="6"/>
  <c r="AW100" i="1" s="1"/>
  <c r="AT100" i="1" s="1"/>
  <c r="J36" i="7"/>
  <c r="AW101" i="1"/>
  <c r="AT101" i="1"/>
  <c r="J36" i="8"/>
  <c r="AW103" i="1"/>
  <c r="AT103" i="1" s="1"/>
  <c r="F34" i="11"/>
  <c r="BA106" i="1"/>
  <c r="F36" i="2"/>
  <c r="BA96" i="1" s="1"/>
  <c r="F36" i="6"/>
  <c r="BA100" i="1"/>
  <c r="J32" i="6"/>
  <c r="AG100" i="1" s="1"/>
  <c r="AZ95" i="1"/>
  <c r="F36" i="7"/>
  <c r="BA101" i="1"/>
  <c r="J34" i="9"/>
  <c r="AW104" i="1"/>
  <c r="AT104" i="1"/>
  <c r="J34" i="10"/>
  <c r="AW105" i="1" s="1"/>
  <c r="AT105" i="1" s="1"/>
  <c r="F34" i="12"/>
  <c r="BA107" i="1"/>
  <c r="BK122" i="11" l="1"/>
  <c r="J122" i="11" s="1"/>
  <c r="J30" i="11" s="1"/>
  <c r="AG106" i="1" s="1"/>
  <c r="P150" i="2"/>
  <c r="AU96" i="1"/>
  <c r="R150" i="2"/>
  <c r="BK122" i="7"/>
  <c r="J122" i="7"/>
  <c r="BK129" i="4"/>
  <c r="J129" i="4"/>
  <c r="J98" i="4" s="1"/>
  <c r="BK120" i="12"/>
  <c r="J120" i="12"/>
  <c r="J96" i="12" s="1"/>
  <c r="BK136" i="8"/>
  <c r="J136" i="8"/>
  <c r="J98" i="8"/>
  <c r="BK121" i="9"/>
  <c r="J121" i="9" s="1"/>
  <c r="J30" i="9" s="1"/>
  <c r="AG104" i="1" s="1"/>
  <c r="BK124" i="10"/>
  <c r="J124" i="10"/>
  <c r="J96" i="10" s="1"/>
  <c r="AN106" i="1"/>
  <c r="J96" i="11"/>
  <c r="J39" i="11"/>
  <c r="AN100" i="1"/>
  <c r="J41" i="6"/>
  <c r="J41" i="5"/>
  <c r="BD94" i="1"/>
  <c r="W33" i="1" s="1"/>
  <c r="J32" i="3"/>
  <c r="AG97" i="1" s="1"/>
  <c r="AN97" i="1" s="1"/>
  <c r="BB94" i="1"/>
  <c r="W31" i="1"/>
  <c r="AU95" i="1"/>
  <c r="AU94" i="1" s="1"/>
  <c r="J32" i="7"/>
  <c r="AG101" i="1" s="1"/>
  <c r="BA95" i="1"/>
  <c r="AW95" i="1" s="1"/>
  <c r="AZ94" i="1"/>
  <c r="W29" i="1"/>
  <c r="AV95" i="1"/>
  <c r="J32" i="2"/>
  <c r="AG96" i="1"/>
  <c r="BC94" i="1"/>
  <c r="W32" i="1" s="1"/>
  <c r="J41" i="7" l="1"/>
  <c r="J39" i="9"/>
  <c r="J98" i="7"/>
  <c r="J96" i="9"/>
  <c r="J41" i="3"/>
  <c r="J41" i="2"/>
  <c r="AN96" i="1"/>
  <c r="AN101" i="1"/>
  <c r="AN104" i="1"/>
  <c r="AV94" i="1"/>
  <c r="AK29" i="1"/>
  <c r="J30" i="12"/>
  <c r="AG107" i="1"/>
  <c r="J32" i="8"/>
  <c r="AG103" i="1"/>
  <c r="AG102" i="1"/>
  <c r="AN102" i="1" s="1"/>
  <c r="J32" i="4"/>
  <c r="AG98" i="1"/>
  <c r="AG95" i="1"/>
  <c r="AT95" i="1"/>
  <c r="BA94" i="1"/>
  <c r="AW94" i="1"/>
  <c r="AK30" i="1"/>
  <c r="J30" i="10"/>
  <c r="AG105" i="1"/>
  <c r="AX94" i="1"/>
  <c r="AY94" i="1"/>
  <c r="J41" i="4" l="1"/>
  <c r="J39" i="12"/>
  <c r="J41" i="8"/>
  <c r="J39" i="10"/>
  <c r="AN95" i="1"/>
  <c r="AN107" i="1"/>
  <c r="AN98" i="1"/>
  <c r="AN103" i="1"/>
  <c r="AN105" i="1"/>
  <c r="AG94" i="1"/>
  <c r="AK26" i="1"/>
  <c r="AK35" i="1"/>
  <c r="AT94" i="1"/>
  <c r="W30" i="1"/>
  <c r="AN94" i="1" l="1"/>
</calcChain>
</file>

<file path=xl/sharedStrings.xml><?xml version="1.0" encoding="utf-8"?>
<sst xmlns="http://schemas.openxmlformats.org/spreadsheetml/2006/main" count="13268" uniqueCount="2637">
  <si>
    <t>Export Komplet</t>
  </si>
  <si>
    <t/>
  </si>
  <si>
    <t>2.0</t>
  </si>
  <si>
    <t>ZAMOK</t>
  </si>
  <si>
    <t>False</t>
  </si>
  <si>
    <t>{2c4d2aeb-ad02-4dab-b1a1-10f074059932}</t>
  </si>
  <si>
    <t>0,001</t>
  </si>
  <si>
    <t>23</t>
  </si>
  <si>
    <t>0,01</t>
  </si>
  <si>
    <t>REKAPITULÁCIA STAVBY</t>
  </si>
  <si>
    <t>v ---  nižšie sa nachádzajú doplnkové a pomocné údaje k zostavám  --- v</t>
  </si>
  <si>
    <t>Návod na vyplnenie</t>
  </si>
  <si>
    <t>Kód:</t>
  </si>
  <si>
    <t>012b1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</si>
  <si>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</si>
  <si>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</si>
  <si>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Lezecké centrum HK Neolit</t>
  </si>
  <si>
    <t>JKSO:</t>
  </si>
  <si>
    <t>KS:</t>
  </si>
  <si>
    <t>Miesto:</t>
  </si>
  <si>
    <t>Martin</t>
  </si>
  <si>
    <t>Dátum:</t>
  </si>
  <si>
    <t>21. 2. 2025</t>
  </si>
  <si>
    <t>Objednávateľ:</t>
  </si>
  <si>
    <t>IČO:</t>
  </si>
  <si>
    <t>Horolezecký klub Neolit o.z.</t>
  </si>
  <si>
    <t>IČ DPH:</t>
  </si>
  <si>
    <t>Zhotoviteľ:</t>
  </si>
  <si>
    <t>Vyplň údaj</t>
  </si>
  <si>
    <t>Projektant:</t>
  </si>
  <si>
    <t>Hplus a.s.</t>
  </si>
  <si>
    <t>True</t>
  </si>
  <si>
    <t>Spracovateľ:</t>
  </si>
  <si>
    <t xml:space="preserve"> 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</si>
  <si>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</si>
  <si>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</si>
  <si>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</si>
  <si>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</si>
  <si>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</si>
  <si>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</si>
  <si>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</si>
  <si>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</si>
  <si>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</si>
  <si>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</si>
  <si>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</si>
  <si>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</si>
  <si>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</si>
  <si>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</si>
  <si>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</si>
  <si>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</si>
  <si>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</si>
  <si>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</si>
  <si>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</si>
  <si>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</si>
  <si>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</si>
  <si>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</si>
  <si>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</si>
  <si>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</si>
  <si>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</si>
  <si>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</si>
  <si>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</si>
  <si>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</si>
  <si>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</si>
  <si>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</si>
  <si>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</si>
  <si>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</si>
  <si>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</si>
  <si>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</si>
  <si>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</si>
  <si>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</si>
  <si>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</si>
  <si>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</si>
  <si>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</si>
  <si>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</si>
  <si>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</si>
  <si>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</si>
  <si>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</si>
  <si>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</si>
  <si>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</si>
  <si>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SO 01</t>
  </si>
  <si>
    <t>Lezecké centrum - oprávnené náklady</t>
  </si>
  <si>
    <t>STA</t>
  </si>
  <si>
    <t>1</t>
  </si>
  <si>
    <t>{d2c99ff0-4998-4f21-b2e1-1639508b282a}</t>
  </si>
  <si>
    <t>/</t>
  </si>
  <si>
    <t>SO 01-1</t>
  </si>
  <si>
    <t>Lezecké centrum - práce HSV, PSV a OK</t>
  </si>
  <si>
    <t>Časť</t>
  </si>
  <si>
    <t>2</t>
  </si>
  <si>
    <t>{6b88effc-67ce-49f2-aa93-112a08a86a04}</t>
  </si>
  <si>
    <t>SO 01-2</t>
  </si>
  <si>
    <t>Zdravotechnika</t>
  </si>
  <si>
    <t>{e3cbe76c-e750-4cb5-b1a9-c84a177b7adf}</t>
  </si>
  <si>
    <t>SO 01-3</t>
  </si>
  <si>
    <t>Vykurovanie</t>
  </si>
  <si>
    <t>{1c9bb0f8-5f7a-4105-ab1e-f0bf71d6ba80}</t>
  </si>
  <si>
    <t>SO 01-4</t>
  </si>
  <si>
    <t>Elektroinštalácia a bleskozvod</t>
  </si>
  <si>
    <t>{a8809a35-a2ce-46d4-a5f3-b8a7a4f98b08}</t>
  </si>
  <si>
    <t>SO 01-5</t>
  </si>
  <si>
    <t>Lokálny zdroj energie - fotovoltaika</t>
  </si>
  <si>
    <t>{0909aa81-90cf-42cc-ba1e-a0cdd9d5813c}</t>
  </si>
  <si>
    <t>SO 01-6</t>
  </si>
  <si>
    <t>Vzduchotechnika</t>
  </si>
  <si>
    <t>{106ad925-b484-4b95-b48f-a3f5c5d46a37}</t>
  </si>
  <si>
    <t>SO 01a</t>
  </si>
  <si>
    <t>Lezecké centrum - neoprávnené náklady</t>
  </si>
  <si>
    <t>{bef18a6a-a6da-4e7a-bff9-6e5cd225221f}</t>
  </si>
  <si>
    <t>Lezecké centrum - práce HSV, PSV</t>
  </si>
  <si>
    <t>{a8cf5f3f-f963-4a53-9f56-0a509be92d40}</t>
  </si>
  <si>
    <t>SO 02</t>
  </si>
  <si>
    <t>Vodovodná prípojka</t>
  </si>
  <si>
    <t>{0d2b9979-8f5d-428f-8055-4de1378e6923}</t>
  </si>
  <si>
    <t>SO 03</t>
  </si>
  <si>
    <t>Kanalizačná prípojka</t>
  </si>
  <si>
    <t>{5bdb18e4-8bf1-470b-88b3-433ac3086df2}</t>
  </si>
  <si>
    <t>SO 04</t>
  </si>
  <si>
    <t>Elektrická prípojka</t>
  </si>
  <si>
    <t>{431c99a6-1e35-4da7-9f5d-a519c3c5c99a}</t>
  </si>
  <si>
    <t>SO05</t>
  </si>
  <si>
    <t>Dažďová kanalizácia</t>
  </si>
  <si>
    <t>{46001350-1469-47c4-adc4-8cdaf1f606e2}</t>
  </si>
  <si>
    <t>KRYCÍ LIST ROZPOČTU</t>
  </si>
  <si>
    <t>Objekt:</t>
  </si>
  <si>
    <t>SO 01 - Lezecké centrum - oprávnené náklady</t>
  </si>
  <si>
    <t>Časť:</t>
  </si>
  <si>
    <t>SO 01-1 - Lezecké centrum - práce HSV, PSV a OK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</si>
  <si>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</si>
  <si>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</si>
  <si>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</si>
  <si>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</si>
  <si>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</si>
  <si>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</si>
  <si>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</si>
  <si>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</si>
  <si>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3 - Zvislé a kompletné konštrukcie</t>
  </si>
  <si>
    <t xml:space="preserve">    4 - Vodorovné konštrukcie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</si>
  <si>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</si>
  <si>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</si>
  <si>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</si>
  <si>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</si>
  <si>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711 - Izolácie proti vode a vlhkosti</t>
  </si>
  <si>
    <t xml:space="preserve">    712 - Izolácie striech, povlakové krytiny</t>
  </si>
  <si>
    <t xml:space="preserve">    713 - Izolácie tepelné</t>
  </si>
  <si>
    <t xml:space="preserve">    763 - Konštrukcie - drevostavby</t>
  </si>
  <si>
    <t xml:space="preserve">    764 - Konštrukcie klampiarske</t>
  </si>
  <si>
    <t xml:space="preserve">    766 - Konštrukcie stolárske</t>
  </si>
  <si>
    <t xml:space="preserve">    767 - Konštrukcie doplnkové kovové</t>
  </si>
  <si>
    <t xml:space="preserve">    769 - Montáže vzduchotechnických zariadení</t>
  </si>
  <si>
    <t xml:space="preserve">    771 - Podlahy z dlaždíc</t>
  </si>
  <si>
    <t xml:space="preserve">    776 - Podlahy povlakové</t>
  </si>
  <si>
    <t xml:space="preserve">    781 - Obklady</t>
  </si>
  <si>
    <t xml:space="preserve">    783 - Nátery</t>
  </si>
  <si>
    <t xml:space="preserve">    784 - Maľby</t>
  </si>
  <si>
    <t>788 - Technické a športové vybavenie haly</t>
  </si>
  <si>
    <t xml:space="preserve">    788.1 - Boulderingová stena</t>
  </si>
  <si>
    <t xml:space="preserve">    788.2 - Pracovisko pre osoby zo zníženou mobilitou</t>
  </si>
  <si>
    <t xml:space="preserve">    788.3 - Prvky bezpečnosti</t>
  </si>
  <si>
    <t xml:space="preserve">    788.4 - Vybavenie haly</t>
  </si>
  <si>
    <t>M - Práce a dodávky M</t>
  </si>
  <si>
    <t xml:space="preserve">    33-M - Montáže dopravných zariadení, skladových zariadení a váh</t>
  </si>
  <si>
    <t xml:space="preserve">    43-M - Montáž oceľových konštrukcií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</si>
  <si>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</si>
  <si>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</si>
  <si>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</si>
  <si>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</si>
  <si>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</si>
  <si>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</si>
  <si>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</si>
  <si>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</si>
  <si>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</si>
  <si>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</si>
  <si>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</si>
  <si>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</si>
  <si>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</si>
  <si>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</si>
  <si>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</si>
  <si>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</si>
  <si>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</si>
  <si>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121101112.S</t>
  </si>
  <si>
    <t>Odstránenie ornice s premiestn. na hromady, so zložením na vzdialenosť do 100 m a do 1000 m3</t>
  </si>
  <si>
    <t>m3</t>
  </si>
  <si>
    <t>4</t>
  </si>
  <si>
    <t>389597792</t>
  </si>
  <si>
    <t>131201101.S</t>
  </si>
  <si>
    <t>Výkop nezapaženej jamy v hornine 3, do 100 m3</t>
  </si>
  <si>
    <t>1287298137</t>
  </si>
  <si>
    <t>3</t>
  </si>
  <si>
    <t>131201102.S</t>
  </si>
  <si>
    <t>Výkop nezapaženej jamy v hornine 3, nad 100 do 1000 m3</t>
  </si>
  <si>
    <t>-1589921790</t>
  </si>
  <si>
    <t>131201109.S</t>
  </si>
  <si>
    <t>Hĺbenie nezapažených jám a zárezov. Príplatok za lepivosť horniny 3</t>
  </si>
  <si>
    <t>1393582091</t>
  </si>
  <si>
    <t>5</t>
  </si>
  <si>
    <t>132201101.S</t>
  </si>
  <si>
    <t>Výkop ryhy do šírky 600 mm v horn.3 do 100 m3</t>
  </si>
  <si>
    <t>-1415738694</t>
  </si>
  <si>
    <t>6</t>
  </si>
  <si>
    <t>132201109.S</t>
  </si>
  <si>
    <t>Príplatok k cene za lepivosť pri hĺbení rýh šírky do 600 mm zapažených i nezapažených s urovnaním dna v hornine 3</t>
  </si>
  <si>
    <t>272025267</t>
  </si>
  <si>
    <t>7</t>
  </si>
  <si>
    <t>162201102.S</t>
  </si>
  <si>
    <t>Vodorovné premiestnenie výkopku z horniny 1-4 nad 20-50m</t>
  </si>
  <si>
    <t>-565542238</t>
  </si>
  <si>
    <t>8</t>
  </si>
  <si>
    <t>162501122.S</t>
  </si>
  <si>
    <t>Vodorovné premiestnenie výkopku po spevnenej ceste z horniny tr.1-4, nad 100 do 1000 m3 na vzdialenosť do 3000 m</t>
  </si>
  <si>
    <t>854181017</t>
  </si>
  <si>
    <t>9</t>
  </si>
  <si>
    <t>162501123.S</t>
  </si>
  <si>
    <t>Vodorovné premiestnenie výkopku po spevnenej ceste z horniny tr.1-4, nad 100 do 1000 m3, príplatok k cene za každých ďalšich a začatých 1000 m</t>
  </si>
  <si>
    <t>1495298867</t>
  </si>
  <si>
    <t>10</t>
  </si>
  <si>
    <t>167101101.S</t>
  </si>
  <si>
    <t>Nakladanie neuľahnutého výkopku z hornín tr.1-4 do 100 m3</t>
  </si>
  <si>
    <t>-1559538122</t>
  </si>
  <si>
    <t>11</t>
  </si>
  <si>
    <t>171101105.S</t>
  </si>
  <si>
    <t>Uloženie sypaniny do násypu  súdržnej horniny s mierou zhutnenia nad 103 % podľa Proctor-Standard</t>
  </si>
  <si>
    <t>-2055413208</t>
  </si>
  <si>
    <t>12</t>
  </si>
  <si>
    <t>171201202.S</t>
  </si>
  <si>
    <t>Uloženie sypaniny na skládky nad 100 do 1000 m3</t>
  </si>
  <si>
    <t>1311175319</t>
  </si>
  <si>
    <t>13</t>
  </si>
  <si>
    <t>171209002.S</t>
  </si>
  <si>
    <t>Poplatok za skladovanie - zemina a kamenivo (17 05) ostatné</t>
  </si>
  <si>
    <t>t</t>
  </si>
  <si>
    <t>-217256401</t>
  </si>
  <si>
    <t>14</t>
  </si>
  <si>
    <t>174101001.S</t>
  </si>
  <si>
    <t>Zásyp sypaninou so zhutnením jám, šachiet, rýh, zárezov alebo okolo objektov do 100 m3</t>
  </si>
  <si>
    <t>-769897622</t>
  </si>
  <si>
    <t>15</t>
  </si>
  <si>
    <t>M</t>
  </si>
  <si>
    <t>583310003400.S</t>
  </si>
  <si>
    <t>Štrkopiesok frakcia 0-63 mm</t>
  </si>
  <si>
    <t>1117762982</t>
  </si>
  <si>
    <t>16</t>
  </si>
  <si>
    <t>174101102.S</t>
  </si>
  <si>
    <t>Zásyp sypaninou v uzavretých priestoroch s urovnaním povrchu zásypu</t>
  </si>
  <si>
    <t>937424605</t>
  </si>
  <si>
    <t>17</t>
  </si>
  <si>
    <t>181101102.S</t>
  </si>
  <si>
    <t>Úprava pláne v zárezoch v hornine 1-4 so zhutnením</t>
  </si>
  <si>
    <t>m2</t>
  </si>
  <si>
    <t>-691738689</t>
  </si>
  <si>
    <t>Zakladanie</t>
  </si>
  <si>
    <t>18</t>
  </si>
  <si>
    <t>224311224.S</t>
  </si>
  <si>
    <t>Výplň pilót z troskoportlandského betónu železového vodostavebného tr. C 25/30 s pažiacou suspenziou</t>
  </si>
  <si>
    <t>614350540</t>
  </si>
  <si>
    <t>19</t>
  </si>
  <si>
    <t>224361114.S</t>
  </si>
  <si>
    <t>Výstuž pilót betónovaných do zeme, s vytiahnutím pažnice, z ocele B500 (10505)</t>
  </si>
  <si>
    <t>-1759354768</t>
  </si>
  <si>
    <t>20</t>
  </si>
  <si>
    <t>224382112.S</t>
  </si>
  <si>
    <t>Zhotovenie výplne pilót zvislých z betónu železového do 10 m, priemer pilóty 650-1250 mm</t>
  </si>
  <si>
    <t>m</t>
  </si>
  <si>
    <t>-551355808</t>
  </si>
  <si>
    <t>21</t>
  </si>
  <si>
    <t>264321514.S</t>
  </si>
  <si>
    <t>Vrty pre pilóty zapažené zvislé, priemeru nad 650 do 850 mm, v hĺbke od 0 do 30 m v hornine III</t>
  </si>
  <si>
    <t>-1597999815</t>
  </si>
  <si>
    <t>22</t>
  </si>
  <si>
    <t>271573001.S</t>
  </si>
  <si>
    <t>Násyp pod základové konštrukcie so zhutnením zo štrkopiesku fr.0-32 mm</t>
  </si>
  <si>
    <t>525022520</t>
  </si>
  <si>
    <t>273351217.S</t>
  </si>
  <si>
    <t>Debnenie stien základových dosiek, zhotovenie-tradičné</t>
  </si>
  <si>
    <t>642395094</t>
  </si>
  <si>
    <t>24</t>
  </si>
  <si>
    <t>273351218.S</t>
  </si>
  <si>
    <t>Debnenie stien základových dosiek, odstránenie-tradičné</t>
  </si>
  <si>
    <t>279878924</t>
  </si>
  <si>
    <t>25</t>
  </si>
  <si>
    <t>273362021.S</t>
  </si>
  <si>
    <t>Výstuž základových dosiek zo zvár. sietí KARI</t>
  </si>
  <si>
    <t>-301046811</t>
  </si>
  <si>
    <t>26</t>
  </si>
  <si>
    <t>274321312.S</t>
  </si>
  <si>
    <t>Betón základových pásov, železový (bez výstuže), tr. C 20/25</t>
  </si>
  <si>
    <t>1066834897</t>
  </si>
  <si>
    <t>27</t>
  </si>
  <si>
    <t>274351215.S</t>
  </si>
  <si>
    <t>Debnenie stien základových pásov, zhotovenie-dielce</t>
  </si>
  <si>
    <t>-1083738938</t>
  </si>
  <si>
    <t>28</t>
  </si>
  <si>
    <t>274351216.S</t>
  </si>
  <si>
    <t>Debnenie stien základových pásov, odstránenie-dielce</t>
  </si>
  <si>
    <t>1202754713</t>
  </si>
  <si>
    <t>29</t>
  </si>
  <si>
    <t>274361821.S</t>
  </si>
  <si>
    <t>Výstuž základových pásov z ocele B500 (10505)</t>
  </si>
  <si>
    <t>-2007011300</t>
  </si>
  <si>
    <t>30</t>
  </si>
  <si>
    <t>275321312.S</t>
  </si>
  <si>
    <t>Betón základových pätiek, železový (bez výstuže), tr. C 20/25</t>
  </si>
  <si>
    <t>-1493002946</t>
  </si>
  <si>
    <t>31</t>
  </si>
  <si>
    <t>275351217.S</t>
  </si>
  <si>
    <t>Debnenie stien základových pätiek, zhotovenie-tradičné</t>
  </si>
  <si>
    <t>1199884362</t>
  </si>
  <si>
    <t>32</t>
  </si>
  <si>
    <t>275351218.S</t>
  </si>
  <si>
    <t>Debnenie stien základových pätiek, odstránenie-tradičné</t>
  </si>
  <si>
    <t>-839129950</t>
  </si>
  <si>
    <t>33</t>
  </si>
  <si>
    <t>275361821.S</t>
  </si>
  <si>
    <t>Výstuž základových pätiek z ocele B500 (10505)</t>
  </si>
  <si>
    <t>2098638024</t>
  </si>
  <si>
    <t>Zvislé a kompletné konštrukcie</t>
  </si>
  <si>
    <t>34</t>
  </si>
  <si>
    <t>311321315.S</t>
  </si>
  <si>
    <t>Betón nadzákladových múrov, železový (bez výstuže) tr. C 20/25</t>
  </si>
  <si>
    <t>86730139</t>
  </si>
  <si>
    <t>35</t>
  </si>
  <si>
    <t>311351105.S</t>
  </si>
  <si>
    <t>Debnenie nadzákladových múrov obojstranné zhotovenie-dielce</t>
  </si>
  <si>
    <t>1551867240</t>
  </si>
  <si>
    <t>36</t>
  </si>
  <si>
    <t>311351106.S</t>
  </si>
  <si>
    <t>Debnenie nadzákladových múrov obojstranné odstránenie-dielce</t>
  </si>
  <si>
    <t>1054025302</t>
  </si>
  <si>
    <t>37</t>
  </si>
  <si>
    <t>311361821.S</t>
  </si>
  <si>
    <t>Výstuž nadzákladových múrov B500 (10505)</t>
  </si>
  <si>
    <t>-154825942</t>
  </si>
  <si>
    <t>38</t>
  </si>
  <si>
    <t>317165301</t>
  </si>
  <si>
    <t>Nenosný preklad YTONG šírky 100 mm, výšky 249 mm, dĺžky 1250 mm</t>
  </si>
  <si>
    <t>ks</t>
  </si>
  <si>
    <t>1538708916</t>
  </si>
  <si>
    <t>39</t>
  </si>
  <si>
    <t>317165303</t>
  </si>
  <si>
    <t>Nenosný preklad YTONG šírky 150 mm, výšky 249 mm, dĺžky 1250 mm</t>
  </si>
  <si>
    <t>-432133929</t>
  </si>
  <si>
    <t>40</t>
  </si>
  <si>
    <t>342272102</t>
  </si>
  <si>
    <t>Priečky z tvárnic YTONG hr. 100 mm P2-500 hladkých, na MVC a maltu YTONG (100x249x599)</t>
  </si>
  <si>
    <t>-1518596641</t>
  </si>
  <si>
    <t>41</t>
  </si>
  <si>
    <t>342272104</t>
  </si>
  <si>
    <t>Priečky z tvárnic YTONG hr. 150 mm P2-500 hladkých, na MVC a maltu YTONG (150x249x599)</t>
  </si>
  <si>
    <t>235684261</t>
  </si>
  <si>
    <t>Vodorovné konštrukcie</t>
  </si>
  <si>
    <t>42</t>
  </si>
  <si>
    <t>430321414.S</t>
  </si>
  <si>
    <t>Schodiskové konštrukcie, betón železový tr. C 25/30</t>
  </si>
  <si>
    <t>-800456675</t>
  </si>
  <si>
    <t>43</t>
  </si>
  <si>
    <t>430361821.S</t>
  </si>
  <si>
    <t>Výstuž schodiskových konštrukcií z betonárskej ocele B500 (10505)</t>
  </si>
  <si>
    <t>1136237207</t>
  </si>
  <si>
    <t>44</t>
  </si>
  <si>
    <t>430362021.S</t>
  </si>
  <si>
    <t>Výstuž schodiskových konštrukcií zo zváraných sietí z drôtov typu KARI</t>
  </si>
  <si>
    <t>193296597</t>
  </si>
  <si>
    <t>Úpravy povrchov, podlahy, osadenie</t>
  </si>
  <si>
    <t>45</t>
  </si>
  <si>
    <t>612460271.S</t>
  </si>
  <si>
    <t>Vnútorná omietka stien sadrová, hr. 5 mm</t>
  </si>
  <si>
    <t>-1327708818</t>
  </si>
  <si>
    <t>46</t>
  </si>
  <si>
    <t>612481119.S</t>
  </si>
  <si>
    <t>Potiahnutie vnútorných stien sklotextilnou mriežkou s celoplošným prilepením</t>
  </si>
  <si>
    <t>-888414993</t>
  </si>
  <si>
    <t>47</t>
  </si>
  <si>
    <t>631313711.S</t>
  </si>
  <si>
    <t>Mazanina z betónu prostého (m3) tr. C 25/30 hr.nad 80 do 120 mm</t>
  </si>
  <si>
    <t>438859358</t>
  </si>
  <si>
    <t>48</t>
  </si>
  <si>
    <t>631325661.S</t>
  </si>
  <si>
    <t>Mazanina z betónu vystužená oceľovými vláknami tr.C20/25 hr. nad 120 do 240 mm</t>
  </si>
  <si>
    <t>1373428561</t>
  </si>
  <si>
    <t>49</t>
  </si>
  <si>
    <t>631351101.S</t>
  </si>
  <si>
    <t>Debnenie stien, rýh a otvorov v podlahách zhotovenie</t>
  </si>
  <si>
    <t>-1313260708</t>
  </si>
  <si>
    <t>50</t>
  </si>
  <si>
    <t>631351102.S</t>
  </si>
  <si>
    <t>Debnenie stien, rýh a otvorov v podlahách odstránenie</t>
  </si>
  <si>
    <t>1706415207</t>
  </si>
  <si>
    <t>51</t>
  </si>
  <si>
    <t>631361821.S</t>
  </si>
  <si>
    <t>Výstuž mazanín z betónov (z kameniva) a z ľahkých betónov z betonárskej ocele B500 (10505)</t>
  </si>
  <si>
    <t>416491908</t>
  </si>
  <si>
    <t>52</t>
  </si>
  <si>
    <t>631362021.S</t>
  </si>
  <si>
    <t>Výstuž mazanín z betónov (z kameniva) a z ľahkých betónov zo zváraných sietí z drôtov typu KARI</t>
  </si>
  <si>
    <t>-1615151211</t>
  </si>
  <si>
    <t>53</t>
  </si>
  <si>
    <t>632001011.S</t>
  </si>
  <si>
    <t>Zhotovenie separačnej fólie v podlahových vrstvách z PE</t>
  </si>
  <si>
    <t>1137281986</t>
  </si>
  <si>
    <t>54</t>
  </si>
  <si>
    <t>283230003100.S</t>
  </si>
  <si>
    <t>Fólia separačná rastrovaná LDPE-AL-LDPE, hr. 0,2 mm, š. 1,2 m, pre podlahové vykurovanie</t>
  </si>
  <si>
    <t>-307143714</t>
  </si>
  <si>
    <t>55</t>
  </si>
  <si>
    <t>632001021.S</t>
  </si>
  <si>
    <t>Zhotovenie okrajovej dilatačnej pásky z PE</t>
  </si>
  <si>
    <t>1049604780</t>
  </si>
  <si>
    <t>56</t>
  </si>
  <si>
    <t>283320004900</t>
  </si>
  <si>
    <t>Okrajová dilatačná páska PE RSS120/10 mm bez fólie na oddilatovanie poterov od stenových konštrukcií, BAUMIT</t>
  </si>
  <si>
    <t>469262088</t>
  </si>
  <si>
    <t>57</t>
  </si>
  <si>
    <t>632452221.S</t>
  </si>
  <si>
    <t>Cementový poter, pevnosti v tlaku 20 MPa, hr. 60 mm</t>
  </si>
  <si>
    <t>-750866493</t>
  </si>
  <si>
    <t>58</t>
  </si>
  <si>
    <t>632452613.S</t>
  </si>
  <si>
    <t>Cementová samonivelizačná stierka, pevnosti v tlaku 20 MPa, hr. 5 mm</t>
  </si>
  <si>
    <t>-966334920</t>
  </si>
  <si>
    <t>59</t>
  </si>
  <si>
    <t>634920031.S</t>
  </si>
  <si>
    <t>Rezanie dilatačných škár v čiastočne zatvrdnutej betónovej mazanine alebo poteru hĺbky nad 50 do 80 mm, šírky do 5 mm</t>
  </si>
  <si>
    <t>-628918068</t>
  </si>
  <si>
    <t>Ostatné konštrukcie a práce-búranie</t>
  </si>
  <si>
    <t>60</t>
  </si>
  <si>
    <t>941955001.S</t>
  </si>
  <si>
    <t>Lešenie ľahké pracovné pomocné, s výškou lešeňovej podlahy do 1,20 m</t>
  </si>
  <si>
    <t>1896889294</t>
  </si>
  <si>
    <t>61</t>
  </si>
  <si>
    <t>941955002.S</t>
  </si>
  <si>
    <t>Lešenie ľahké pracovné pomocné s výškou lešeňovej podlahy nad 1,20 do 1,90 m</t>
  </si>
  <si>
    <t>-405525875</t>
  </si>
  <si>
    <t>62</t>
  </si>
  <si>
    <t>972056008.S</t>
  </si>
  <si>
    <t>Jadrové vrty diamantovými korunkami do D 90 mm do stropov - železobetónových -0,00015t</t>
  </si>
  <si>
    <t>cm</t>
  </si>
  <si>
    <t>1575789951</t>
  </si>
  <si>
    <t>63</t>
  </si>
  <si>
    <t>972056014.S</t>
  </si>
  <si>
    <t>Jadrové vrty diamantovými korunkami do D 150 mm do stropov - železobetónových -0,00042t</t>
  </si>
  <si>
    <t>-1448743899</t>
  </si>
  <si>
    <t>64</t>
  </si>
  <si>
    <t>979081111.S</t>
  </si>
  <si>
    <t>Odvoz sutiny a vybúraných hmôt na skládku do 1 km</t>
  </si>
  <si>
    <t>-1820902839</t>
  </si>
  <si>
    <t>65</t>
  </si>
  <si>
    <t>979081121.S</t>
  </si>
  <si>
    <t>Odvoz sutiny a vybúraných hmôt na skládku za každý ďalší 1 km</t>
  </si>
  <si>
    <t>1790400972</t>
  </si>
  <si>
    <t>66</t>
  </si>
  <si>
    <t>979082111.S</t>
  </si>
  <si>
    <t>Vnútrostavenisková doprava sutiny a vybúraných hmôt do 10 m</t>
  </si>
  <si>
    <t>-221970554</t>
  </si>
  <si>
    <t>67</t>
  </si>
  <si>
    <t>979082121.S</t>
  </si>
  <si>
    <t>Vnútrostavenisková doprava sutiny a vybúraných hmôt za každých ďalších 5 m</t>
  </si>
  <si>
    <t>-173982004</t>
  </si>
  <si>
    <t>68</t>
  </si>
  <si>
    <t>979089012.S</t>
  </si>
  <si>
    <t>Poplatok za skládku - betón, tehly, dlaždice, obkladačky a keramika  (17 01), ostatné</t>
  </si>
  <si>
    <t>-858052780</t>
  </si>
  <si>
    <t>99</t>
  </si>
  <si>
    <t>Presun hmôt HSV</t>
  </si>
  <si>
    <t>69</t>
  </si>
  <si>
    <t>998011002.S</t>
  </si>
  <si>
    <t>Presun hmôt pre budovy (801, 803, 812), zvislá konštr. z tehál, tvárnic, z kovu výšky do 12 m</t>
  </si>
  <si>
    <t>-68753739</t>
  </si>
  <si>
    <t>PSV</t>
  </si>
  <si>
    <t>Práce a dodávky PSV</t>
  </si>
  <si>
    <t>711</t>
  </si>
  <si>
    <t>Izolácie proti vode a vlhkosti</t>
  </si>
  <si>
    <t>70</t>
  </si>
  <si>
    <t>711132107.S</t>
  </si>
  <si>
    <t>Zhotovenie izolácie proti zemnej vlhkosti nopovou fóliou položenou voľne na ploche zvislej</t>
  </si>
  <si>
    <t>-159392748</t>
  </si>
  <si>
    <t>71</t>
  </si>
  <si>
    <t>283230002700.S</t>
  </si>
  <si>
    <t>Nopová HDPE fólia hrúbky 0,5 mm, výška nopu 8 mm, proti zemnej vlhkosti s radónovou ochranou, pre spodnú stavbu</t>
  </si>
  <si>
    <t>976956966</t>
  </si>
  <si>
    <t>72</t>
  </si>
  <si>
    <t>711211051.S</t>
  </si>
  <si>
    <t>Jednozlož. silikátová hydroizolačná hmota, stierka vodorovná</t>
  </si>
  <si>
    <t>-165065840</t>
  </si>
  <si>
    <t>73</t>
  </si>
  <si>
    <t>711212051.S</t>
  </si>
  <si>
    <t>Jednozlož. silikátová hydroizolačná hmota, stierka zvislá</t>
  </si>
  <si>
    <t>-1839391741</t>
  </si>
  <si>
    <t>74</t>
  </si>
  <si>
    <t>711471054.S</t>
  </si>
  <si>
    <t>Zhotovenie izolácie proti tlakovej vode PVC fóliou položenou voľne na vodorovnej ploche s naleptaním spoju</t>
  </si>
  <si>
    <t>666003411</t>
  </si>
  <si>
    <t>75</t>
  </si>
  <si>
    <t>283220000400</t>
  </si>
  <si>
    <t>Hydroizolačná fólia PVC-P FATRAFOL 803, hr. 2 mm, š. 2 m, izolácia základov proti zemnej vlhkosti, tlakovej vode, radónu, hnedá, FATRA IZOLFA</t>
  </si>
  <si>
    <t>1189732684</t>
  </si>
  <si>
    <t>76</t>
  </si>
  <si>
    <t>711472054.S</t>
  </si>
  <si>
    <t>Zhotovenie izolácie proti tlakovej vode PVC fóliou položenou voľne na ploche zvislej s naleptaním spoju</t>
  </si>
  <si>
    <t>460311450</t>
  </si>
  <si>
    <t>77</t>
  </si>
  <si>
    <t>-1996364811</t>
  </si>
  <si>
    <t>78</t>
  </si>
  <si>
    <t>711491171.S</t>
  </si>
  <si>
    <t>Zhotovenie podkladnej vrstvy izolácie z textílie na ploche vodorovnej, pre izolácie proti zemnej vlhkosti, podpovrchovej a tlakovej vode</t>
  </si>
  <si>
    <t>-33985579</t>
  </si>
  <si>
    <t>79</t>
  </si>
  <si>
    <t>693110002000.S</t>
  </si>
  <si>
    <t>Geotextília polypropylénová netkaná 200 g/m2</t>
  </si>
  <si>
    <t>-360189442</t>
  </si>
  <si>
    <t>80</t>
  </si>
  <si>
    <t>711491172.S</t>
  </si>
  <si>
    <t>Zhotovenie ochrannej vrstvy izolácie z textílie na ploche vodorovnej, pre izolácie proti zemnej vlhkosti, podpovrchovej a tlakovej vode</t>
  </si>
  <si>
    <t>-661072192</t>
  </si>
  <si>
    <t>81</t>
  </si>
  <si>
    <t>1411272959</t>
  </si>
  <si>
    <t>82</t>
  </si>
  <si>
    <t>711491271.S</t>
  </si>
  <si>
    <t>Zhotovenie podkladnej vrstvy izolácie z textílie na ploche zvislej, pre izolácie proti zemnej vlhkosti, podpovrchovej a tlakovej vode</t>
  </si>
  <si>
    <t>-1852872211</t>
  </si>
  <si>
    <t>83</t>
  </si>
  <si>
    <t>1309232036</t>
  </si>
  <si>
    <t>84</t>
  </si>
  <si>
    <t>711491272.S</t>
  </si>
  <si>
    <t>Zhotovenie ochrannej vrstvy izolácie z textílie na ploche zvislej, pre izolácie proti zemnej vlhkosti, podpovrchovej a tlakovej vode</t>
  </si>
  <si>
    <t>142291723</t>
  </si>
  <si>
    <t>85</t>
  </si>
  <si>
    <t>261927969</t>
  </si>
  <si>
    <t>86</t>
  </si>
  <si>
    <t>998711202.S</t>
  </si>
  <si>
    <t>Presun hmôt pre izoláciu proti vode v objektoch výšky nad 6 do 12 m</t>
  </si>
  <si>
    <t>%</t>
  </si>
  <si>
    <t>1478557124</t>
  </si>
  <si>
    <t>712</t>
  </si>
  <si>
    <t>Izolácie striech, povlakové krytiny</t>
  </si>
  <si>
    <t>87</t>
  </si>
  <si>
    <t>712290010.S</t>
  </si>
  <si>
    <t>Zhotovenie parozábrany pre strechy ploché do 10°</t>
  </si>
  <si>
    <t>-219856133</t>
  </si>
  <si>
    <t>88</t>
  </si>
  <si>
    <t>283230006700.S</t>
  </si>
  <si>
    <t>Parozábrana š. 1,5 m, hliníková vrstva uložená medzi vysoko transparentnou PES fóliou a PE fóliou s vystužujúcou mriežkou (180 g/m2)</t>
  </si>
  <si>
    <t>947020280</t>
  </si>
  <si>
    <t>89</t>
  </si>
  <si>
    <t>712370200.S</t>
  </si>
  <si>
    <t>Zhotovenie povlakovej krytiny striech plochých do 10° PVC-P fóliou pripevnenou na priečny pás so zvarením spoju</t>
  </si>
  <si>
    <t>776677065</t>
  </si>
  <si>
    <t>90</t>
  </si>
  <si>
    <t>283220002000.S</t>
  </si>
  <si>
    <t>Hydroizolačná fólia PVC-P hr. 1,5 mm izolácia plochých striech</t>
  </si>
  <si>
    <t>1190807025</t>
  </si>
  <si>
    <t>91</t>
  </si>
  <si>
    <t>2833000150.01</t>
  </si>
  <si>
    <t>810 hydroizolačná fólia; Doplnky - kúty, prestupy, kotvy</t>
  </si>
  <si>
    <t>súbor</t>
  </si>
  <si>
    <t>-1292501301</t>
  </si>
  <si>
    <t>92</t>
  </si>
  <si>
    <t>712973220.S</t>
  </si>
  <si>
    <t>Detaily k PVC-P fóliam osadenie hotovej strešnej vpuste</t>
  </si>
  <si>
    <t>2026695313</t>
  </si>
  <si>
    <t>93</t>
  </si>
  <si>
    <t>28350000000.PC1</t>
  </si>
  <si>
    <t>Strešný vpust Topwet TWJE 110 PVC vyhrievaný</t>
  </si>
  <si>
    <t>-1854615827</t>
  </si>
  <si>
    <t>94</t>
  </si>
  <si>
    <t>712990040.S</t>
  </si>
  <si>
    <t>Položenie geotextílie vodorovne alebo zvislo na strechy ploché do 10°</t>
  </si>
  <si>
    <t>532587000</t>
  </si>
  <si>
    <t>95</t>
  </si>
  <si>
    <t>693110004700</t>
  </si>
  <si>
    <t>Netkaná textília FATRAFOL zo 100% PP TIPPTEX B300F- 300 g/m2 filtračná ochranná separačná š. 2 m, balenie: 100 m2 čiernej farby, FATRA IZOLFA</t>
  </si>
  <si>
    <t>374163806</t>
  </si>
  <si>
    <t>96</t>
  </si>
  <si>
    <t>998712202.S</t>
  </si>
  <si>
    <t>Presun hmôt pre izoláciu povlakovej krytiny v objektoch výšky nad 6 do 12 m</t>
  </si>
  <si>
    <t>-248432552</t>
  </si>
  <si>
    <t>713</t>
  </si>
  <si>
    <t>Izolácie tepelné</t>
  </si>
  <si>
    <t>97</t>
  </si>
  <si>
    <t>713120010.S</t>
  </si>
  <si>
    <t>Zakrývanie tepelnej izolácie podláh fóliou</t>
  </si>
  <si>
    <t>-821753851</t>
  </si>
  <si>
    <t>98</t>
  </si>
  <si>
    <t>283230011400.S</t>
  </si>
  <si>
    <t>Krycia PE fólia hr. 0,2 mm</t>
  </si>
  <si>
    <t>338781461</t>
  </si>
  <si>
    <t>713122111.S</t>
  </si>
  <si>
    <t>Montáž tepelnej izolácie podláh polystyrénom, kladeným voľne v jednej vrstve</t>
  </si>
  <si>
    <t>1703577134</t>
  </si>
  <si>
    <t>100</t>
  </si>
  <si>
    <t>283720009200</t>
  </si>
  <si>
    <t>Doska EPS 150S hr. 140 mm, na zateplenie podláh a strešných terás, ISOVER</t>
  </si>
  <si>
    <t>1967807390</t>
  </si>
  <si>
    <t>101</t>
  </si>
  <si>
    <t>283720000800</t>
  </si>
  <si>
    <t>Podlahový polystyrén EPS 150 S, hr. 30 mm, PCI</t>
  </si>
  <si>
    <t>-2145640328</t>
  </si>
  <si>
    <t>102</t>
  </si>
  <si>
    <t>713132213.S</t>
  </si>
  <si>
    <t>Montáž tepelnej izolácie podzemných stien a základov xps kotvením</t>
  </si>
  <si>
    <t>1227541273</t>
  </si>
  <si>
    <t>103</t>
  </si>
  <si>
    <t>283750002100.S</t>
  </si>
  <si>
    <t>Doska XPS 300 hr. 100 mm, zakladanie stavieb, podlahy, obrátené ploché strechy</t>
  </si>
  <si>
    <t>-341486138</t>
  </si>
  <si>
    <t>104</t>
  </si>
  <si>
    <t>713141155.S</t>
  </si>
  <si>
    <t>Montáž tepelnej izolácie striech plochých do 10° minerálnou vlnou, rozloženej v jednej vrstve, prikotvením</t>
  </si>
  <si>
    <t>1835309549</t>
  </si>
  <si>
    <t>105</t>
  </si>
  <si>
    <t>311970001740</t>
  </si>
  <si>
    <t>Teleskop univerzálny FATRAFOL NYLON d 50x285 mm, FATRA IZOLFA</t>
  </si>
  <si>
    <t>387953542</t>
  </si>
  <si>
    <t>106</t>
  </si>
  <si>
    <t>631440025200.S</t>
  </si>
  <si>
    <t>Doska z minerálnej vlny hr. 60 mm, izolácia pre zateplenie plochých striech</t>
  </si>
  <si>
    <t>241914647</t>
  </si>
  <si>
    <t>107</t>
  </si>
  <si>
    <t>713142155.S</t>
  </si>
  <si>
    <t>Montáž tepelnej izolácie striech plochých do 10° polystyrénom, rozloženej v jednej vrstve, prikotvením</t>
  </si>
  <si>
    <t>-1928886606</t>
  </si>
  <si>
    <t>108</t>
  </si>
  <si>
    <t>283720008200.S</t>
  </si>
  <si>
    <t>Doska EPS hr. 140 mm, pevnosť v tlaku 100 kPa, na zateplenie podláh a plochých striech</t>
  </si>
  <si>
    <t>-1147974152</t>
  </si>
  <si>
    <t>109</t>
  </si>
  <si>
    <t>998713202.S</t>
  </si>
  <si>
    <t>Presun hmôt pre izolácie tepelné v objektoch výšky nad 6 m do 12 m</t>
  </si>
  <si>
    <t>-771594917</t>
  </si>
  <si>
    <t>763</t>
  </si>
  <si>
    <t>Konštrukcie - drevostavby</t>
  </si>
  <si>
    <t>110</t>
  </si>
  <si>
    <t>763133410</t>
  </si>
  <si>
    <t>SDK podhľad KNAUF D113, závesná dvojvrstvová kca v jednej rovine, profil CD a UD, dosky GKFI hr. 12,5 mm</t>
  </si>
  <si>
    <t>2029996410</t>
  </si>
  <si>
    <t>111</t>
  </si>
  <si>
    <t>998763403.S</t>
  </si>
  <si>
    <t>Presun hmôt pre sádrokartónové konštrukcie v stavbách (objektoch) výšky od 7 do 24 m</t>
  </si>
  <si>
    <t>705551955</t>
  </si>
  <si>
    <t>764</t>
  </si>
  <si>
    <t>Konštrukcie klampiarske</t>
  </si>
  <si>
    <t>112</t>
  </si>
  <si>
    <t>764410450.S</t>
  </si>
  <si>
    <t>Oplechovanie parapetov z pozinkovaného farbeného PZf plechu, vrátane rohov r.š. 330 mm</t>
  </si>
  <si>
    <t>-1070883086</t>
  </si>
  <si>
    <t>113</t>
  </si>
  <si>
    <t>764421430.S</t>
  </si>
  <si>
    <t>Oplechovanie ríms a ozdobných prvkov z pozinkovaného farbeného PZf plechu, r.š. 200 mm</t>
  </si>
  <si>
    <t>-1549556709</t>
  </si>
  <si>
    <t>114</t>
  </si>
  <si>
    <t>764421450.S</t>
  </si>
  <si>
    <t>Oplechovanie ríms a ozdobných prvkov z pozinkovaného farbeného PZf plechu, r.š. 330 mm</t>
  </si>
  <si>
    <t>383797232</t>
  </si>
  <si>
    <t>115</t>
  </si>
  <si>
    <t>764430430.S</t>
  </si>
  <si>
    <t>Oplechovanie muriva a atík z pozinkovaného farbeného PZf plechu, vrátane rohov r.š. 400 mm</t>
  </si>
  <si>
    <t>-728560983</t>
  </si>
  <si>
    <t>116</t>
  </si>
  <si>
    <t>998764202.S</t>
  </si>
  <si>
    <t>Presun hmôt pre konštrukcie klampiarske v objektoch výšky nad 6 do 12 m</t>
  </si>
  <si>
    <t>486246349</t>
  </si>
  <si>
    <t>766</t>
  </si>
  <si>
    <t>Konštrukcie stolárske</t>
  </si>
  <si>
    <t>117</t>
  </si>
  <si>
    <t>766621400.S</t>
  </si>
  <si>
    <t>Montáž okien 3x hliníkových O9 a 1x plastových O10 s hydroizolačnými ISO páskami (exteriérová a interiérová)</t>
  </si>
  <si>
    <t>-1158199649</t>
  </si>
  <si>
    <t>118</t>
  </si>
  <si>
    <t>283290008300.S</t>
  </si>
  <si>
    <t>Fólia paropriepustná tesniaca polymér-flísová, š. 140 mm, dĺ. 30 m, pre tesnenie pripájacej škáry okenného rámu a muriva z exteriéru</t>
  </si>
  <si>
    <t>-1526635122</t>
  </si>
  <si>
    <t>119</t>
  </si>
  <si>
    <t>283290008900</t>
  </si>
  <si>
    <t>Fólia tesniaca FD complete interiér, š. 140 mm, dĺ. 30 m, pre tesnenie pripájacej škáry okenného rámu a muriva, samolep, ALLMEDIA</t>
  </si>
  <si>
    <t>-827987110</t>
  </si>
  <si>
    <t>120</t>
  </si>
  <si>
    <t>611410091020.S</t>
  </si>
  <si>
    <t>Okno plastové jednokrídlové OS, izolačné trojsklo</t>
  </si>
  <si>
    <t>-485545088</t>
  </si>
  <si>
    <t>121</t>
  </si>
  <si>
    <t>611410091010.S</t>
  </si>
  <si>
    <t>Okno plastové jednokrídlové FIX, izolačné trojsklo</t>
  </si>
  <si>
    <t>-1308169166</t>
  </si>
  <si>
    <t>122</t>
  </si>
  <si>
    <t>766631351.S</t>
  </si>
  <si>
    <t>Dodávka a montáž systému elektrického otvárania okien</t>
  </si>
  <si>
    <t>394979003</t>
  </si>
  <si>
    <t>123</t>
  </si>
  <si>
    <t>766662113.S</t>
  </si>
  <si>
    <t>Montáž dverového krídla otočného jednokrídlového bezpoldrážkového, do existujúcej zárubne, vrátane kovania</t>
  </si>
  <si>
    <t>-1160182163</t>
  </si>
  <si>
    <t>124</t>
  </si>
  <si>
    <t>549150000600</t>
  </si>
  <si>
    <t>Kľučka dverová 2x, 2x rozeta BB, FAB, nehrdzavejúca oceľ, povrch nerez brúsený, SAPELI</t>
  </si>
  <si>
    <t>846937750</t>
  </si>
  <si>
    <t>125</t>
  </si>
  <si>
    <t>611610000400</t>
  </si>
  <si>
    <t>Dvere vnútorné jednokrídlové, šírka 600-900 mm, výplň papierová voština, povrch fólia M10, plné, SAPELI</t>
  </si>
  <si>
    <t>-631215183</t>
  </si>
  <si>
    <t>126</t>
  </si>
  <si>
    <t>766662305.S</t>
  </si>
  <si>
    <t>Montáž dverí vchodových plastových s hydroizolačnými páskami (exteriérová a interiérová)</t>
  </si>
  <si>
    <t>-945665775</t>
  </si>
  <si>
    <t>127</t>
  </si>
  <si>
    <t>-1845081689</t>
  </si>
  <si>
    <t>128</t>
  </si>
  <si>
    <t>283290008900.S</t>
  </si>
  <si>
    <t>Fólia paronepriepustná tesniaca polymér-flísová, š. 140 mm, dĺ. 30 m, pre tesnenie pripájacej škáry okenného rámu a muriva z interiéru</t>
  </si>
  <si>
    <t>957227908</t>
  </si>
  <si>
    <t>129</t>
  </si>
  <si>
    <t>611730000010.1</t>
  </si>
  <si>
    <t>Plastová stena 2125/3000 s 1krd dverami bočným pevným svetlíkom, izolačné trojsklo, De03</t>
  </si>
  <si>
    <t>1244453349</t>
  </si>
  <si>
    <t>130</t>
  </si>
  <si>
    <t>611730000010.2</t>
  </si>
  <si>
    <t>Plastová stena 2500/3000 s 1krd dverami bočným pevným svetlíkom, izolačné trojsklo, De02</t>
  </si>
  <si>
    <t>-1944351404</t>
  </si>
  <si>
    <t>131</t>
  </si>
  <si>
    <t>611730000010.3</t>
  </si>
  <si>
    <t>Plastová stena 1800/3000 s 2krd dverami, izolačné trojsklo, O2</t>
  </si>
  <si>
    <t>2107008004</t>
  </si>
  <si>
    <t>132</t>
  </si>
  <si>
    <t>611730000010.4</t>
  </si>
  <si>
    <t>Plastová stena 4850/3000 s 2krd posuvnými dverami, izolačné trojsklo, De01+Di09</t>
  </si>
  <si>
    <t>172973591</t>
  </si>
  <si>
    <t>133</t>
  </si>
  <si>
    <t>611730000010.5</t>
  </si>
  <si>
    <t>Plastová stena 4800/3000 s 2krd dverami, izolačné trojsklo, O1</t>
  </si>
  <si>
    <t>1928476497</t>
  </si>
  <si>
    <t>134</t>
  </si>
  <si>
    <t>611730000010.6</t>
  </si>
  <si>
    <t>Plastová stena 1800/3000 s 1krd dverami bočným pevným svetlíkom, izolačné trojsklo</t>
  </si>
  <si>
    <t>2009893996</t>
  </si>
  <si>
    <t>135</t>
  </si>
  <si>
    <t>611730000010.7</t>
  </si>
  <si>
    <t>Plastová stena 2600+1775/3000 s 1krd dverami bočným pevným svetlíkom, izolačné trojsklo, Di04</t>
  </si>
  <si>
    <t>347912873</t>
  </si>
  <si>
    <t>136</t>
  </si>
  <si>
    <t>611730000010.8</t>
  </si>
  <si>
    <t>Plastové 2krd dvere 1800/2500, izolačné trojsklo, Di08</t>
  </si>
  <si>
    <t>1972163908</t>
  </si>
  <si>
    <t>137</t>
  </si>
  <si>
    <t>766694143.S</t>
  </si>
  <si>
    <t>Montáž parapetnej dosky plastovej šírky do 300 mm, dĺžky 1600-2600 mm</t>
  </si>
  <si>
    <t>-1862036573</t>
  </si>
  <si>
    <t>138</t>
  </si>
  <si>
    <t>611560000400.S</t>
  </si>
  <si>
    <t>Parapetná doska plastová, šírka 300 mm, komôrková vnútorná, zlatý dub, mramor, mahagon, svetlý buk, orech</t>
  </si>
  <si>
    <t>-2089582595</t>
  </si>
  <si>
    <t>139</t>
  </si>
  <si>
    <t>766702111.S</t>
  </si>
  <si>
    <t>Montáž zárubní obložkových pre dvere jednokrídlové</t>
  </si>
  <si>
    <t>-1776303085</t>
  </si>
  <si>
    <t>140</t>
  </si>
  <si>
    <t>611810002200.S</t>
  </si>
  <si>
    <t>Zárubňa vnútorná obložková, šírka 600-900 mm, výška 1970 mm, DTD doska, povrch fólia, pre stenu hrúbky 60-170 mm, pre jednokrídlové dvere</t>
  </si>
  <si>
    <t>-1153266612</t>
  </si>
  <si>
    <t>141</t>
  </si>
  <si>
    <t>998766202.S</t>
  </si>
  <si>
    <t>Presun hmot pre konštrukcie stolárske v objektoch výšky nad 6 do 12 m</t>
  </si>
  <si>
    <t>-209984778</t>
  </si>
  <si>
    <t>767</t>
  </si>
  <si>
    <t>Konštrukcie doplnkové kovové</t>
  </si>
  <si>
    <t>142</t>
  </si>
  <si>
    <t>767135321 TOV 01</t>
  </si>
  <si>
    <t>Montáž stien a priečok s dodávkou - Deliace priečky s dverami a zásteny do WC</t>
  </si>
  <si>
    <t>577221913</t>
  </si>
  <si>
    <t>143</t>
  </si>
  <si>
    <t>767161230.S</t>
  </si>
  <si>
    <t>Montáž zábradlia rovného z rúrok na oceľovú konštrukciu, s hmotnosťou 1 m zábradlia do 45 kg</t>
  </si>
  <si>
    <t>-1482789776</t>
  </si>
  <si>
    <t>144</t>
  </si>
  <si>
    <t>553520001550.S</t>
  </si>
  <si>
    <t>Zábradlie na schody a podesty, vertikálna výplň, výška do 1200 mm, kotvenie bočné alebo do podlahy, vhodné do interiéru aj exteriéru</t>
  </si>
  <si>
    <t>487256469</t>
  </si>
  <si>
    <t>145</t>
  </si>
  <si>
    <t>767211112.S</t>
  </si>
  <si>
    <t>Montáž schodov rovných a podiest, osadených na oceľovú konštrukciu zváraním</t>
  </si>
  <si>
    <t>kg</t>
  </si>
  <si>
    <t>2024686392</t>
  </si>
  <si>
    <t>146</t>
  </si>
  <si>
    <t>553850000100.01</t>
  </si>
  <si>
    <t>Prvky pre oceľovú nosnú konštrukciu - Schody</t>
  </si>
  <si>
    <t>-821863496</t>
  </si>
  <si>
    <t>147</t>
  </si>
  <si>
    <t>767310100.S</t>
  </si>
  <si>
    <t>Montáž výlezu do plochej strechy</t>
  </si>
  <si>
    <t>-2069248367</t>
  </si>
  <si>
    <t>148</t>
  </si>
  <si>
    <t>611380000900.S</t>
  </si>
  <si>
    <t>Tesniace lemovanie pre strešné okná a výlezy, šxv 940x1400 mm, ploché krytiny</t>
  </si>
  <si>
    <t>102898167</t>
  </si>
  <si>
    <t>149</t>
  </si>
  <si>
    <t>611330000500</t>
  </si>
  <si>
    <t>Strešný výlez PVC VELUX CXP, šxv 900x1200 mm, pre plochú strechu</t>
  </si>
  <si>
    <t>340323718</t>
  </si>
  <si>
    <t>150</t>
  </si>
  <si>
    <t>767310125.S</t>
  </si>
  <si>
    <t>Montáž manžety, parozábrany pre strešné okná, výlezy</t>
  </si>
  <si>
    <t>-219879477</t>
  </si>
  <si>
    <t>151</t>
  </si>
  <si>
    <t>611380009000.S</t>
  </si>
  <si>
    <t>Manžeta z parotesnej fólie pre osadenie strešného okna alebo výlezu, šxv 940x1180 mm</t>
  </si>
  <si>
    <t>-1289129981</t>
  </si>
  <si>
    <t>152</t>
  </si>
  <si>
    <t>767392113.S</t>
  </si>
  <si>
    <t>Montáž stropov plechom tvarovaným pristrelením</t>
  </si>
  <si>
    <t>-530185909</t>
  </si>
  <si>
    <t>153</t>
  </si>
  <si>
    <t>138310005001</t>
  </si>
  <si>
    <t xml:space="preserve">Plech trapézový pozinkovaný T 50 hr. 0,5 mm, </t>
  </si>
  <si>
    <t>783164441</t>
  </si>
  <si>
    <t>154</t>
  </si>
  <si>
    <t>767411103.S</t>
  </si>
  <si>
    <t>Montáž opláštenia sendvičovými stenovými panelmi s viditeľným spojom na OK, hrúbky nad 150 mm</t>
  </si>
  <si>
    <t>-569645619</t>
  </si>
  <si>
    <t>155</t>
  </si>
  <si>
    <t>553250005025.1</t>
  </si>
  <si>
    <t>Panel sendvičový s jadrom z minerálnej vlny stenový s viditeľným spojom oceľový plášť, š. 1100 mm hr. jadra 200 mm</t>
  </si>
  <si>
    <t>927818256</t>
  </si>
  <si>
    <t>156</t>
  </si>
  <si>
    <t>5535869800</t>
  </si>
  <si>
    <t>Opláštenie - Príslušenstvo k montáži</t>
  </si>
  <si>
    <t>kpl</t>
  </si>
  <si>
    <t>1822915664</t>
  </si>
  <si>
    <t>157</t>
  </si>
  <si>
    <t>5532699999-PC01</t>
  </si>
  <si>
    <t>Dodávka systémových klamiarskych doplnkov</t>
  </si>
  <si>
    <t>224754268</t>
  </si>
  <si>
    <t>158</t>
  </si>
  <si>
    <t>553doprava</t>
  </si>
  <si>
    <t>Dopravné náklady na dovoz materiálu opláštenia fasády</t>
  </si>
  <si>
    <t>-2047686620</t>
  </si>
  <si>
    <t>159</t>
  </si>
  <si>
    <t>767995360.S</t>
  </si>
  <si>
    <t>Výroba doplnku stavebného atypického o hmotnosti od 10,01 do 20,0 kg stupňa zložitosti 2</t>
  </si>
  <si>
    <t>-1612328671</t>
  </si>
  <si>
    <t>160</t>
  </si>
  <si>
    <t>767995380.S</t>
  </si>
  <si>
    <t>Výroba doplnku stavebného atypického o hmotnosti od 20,01 do 300 kg stupňa zložitosti 1</t>
  </si>
  <si>
    <t>126017761</t>
  </si>
  <si>
    <t>161</t>
  </si>
  <si>
    <t>767995385.S</t>
  </si>
  <si>
    <t>Výroba doplnku stavebného atypického o hmotnosti od 20,01 do 300 kg stupňa zložitosti 2</t>
  </si>
  <si>
    <t>-701256553</t>
  </si>
  <si>
    <t>162</t>
  </si>
  <si>
    <t>998767202.S</t>
  </si>
  <si>
    <t>Presun hmôt pre kovové stavebné doplnkové konštrukcie v objektoch výšky nad 6 do 12 m</t>
  </si>
  <si>
    <t>-1994683447</t>
  </si>
  <si>
    <t>769</t>
  </si>
  <si>
    <t>Montáže vzduchotechnických zariadení</t>
  </si>
  <si>
    <t>163</t>
  </si>
  <si>
    <t>769036036.S</t>
  </si>
  <si>
    <t>Montáž protidažďovej žalúzie prierezu 0.810-1.200 m2</t>
  </si>
  <si>
    <t>-1702862337</t>
  </si>
  <si>
    <t>164</t>
  </si>
  <si>
    <t>429720062000.S</t>
  </si>
  <si>
    <t>Žalúzia protidažďová hliniková s 25 mm rámom, šxv 1000x1000 mm</t>
  </si>
  <si>
    <t>660300570</t>
  </si>
  <si>
    <t>165</t>
  </si>
  <si>
    <t>998769203.S</t>
  </si>
  <si>
    <t>Presun hmôt pre montáž vzduchotechnických zariadení v stavbe (objekte) výšky nad 7 do 24 m</t>
  </si>
  <si>
    <t>-876331544</t>
  </si>
  <si>
    <t>771</t>
  </si>
  <si>
    <t>Podlahy z dlaždíc</t>
  </si>
  <si>
    <t>166</t>
  </si>
  <si>
    <t>771275107.S</t>
  </si>
  <si>
    <t>Montáž obkladov schodiskových stupňov dlaždicami do tmelu veľ. 300 x 300 mm</t>
  </si>
  <si>
    <t>111166714</t>
  </si>
  <si>
    <t>167</t>
  </si>
  <si>
    <t>597740001910.S</t>
  </si>
  <si>
    <t>Dlaždice keramické, lxvxhr 298x298x9 mm, gresové neglazované</t>
  </si>
  <si>
    <t>1364097418</t>
  </si>
  <si>
    <t>168</t>
  </si>
  <si>
    <t>771415004.S</t>
  </si>
  <si>
    <t>Montáž soklíkov z obkladačiek do tmelu veľ. 300 x 80 mm</t>
  </si>
  <si>
    <t>-200368703</t>
  </si>
  <si>
    <t>169</t>
  </si>
  <si>
    <t>2040148505</t>
  </si>
  <si>
    <t>170</t>
  </si>
  <si>
    <t>771415064.S</t>
  </si>
  <si>
    <t>Montáž soklíkov z obkladačiek schodiskových stupňovitých do tmelu veľ. 300 x 80 mm</t>
  </si>
  <si>
    <t>-1472602334</t>
  </si>
  <si>
    <t>171</t>
  </si>
  <si>
    <t>597640006300.S</t>
  </si>
  <si>
    <t>Sokel keramický, lxvxhr 298x80x9 mm</t>
  </si>
  <si>
    <t>237782640</t>
  </si>
  <si>
    <t>172</t>
  </si>
  <si>
    <t>771541115.S</t>
  </si>
  <si>
    <t>Montáž podláh z dlaždíc gres kladených do tmelu veľ. 300 x 300 mm</t>
  </si>
  <si>
    <t>-797842302</t>
  </si>
  <si>
    <t>173</t>
  </si>
  <si>
    <t>739310164</t>
  </si>
  <si>
    <t>174</t>
  </si>
  <si>
    <t>998771202.S</t>
  </si>
  <si>
    <t>Presun hmôt pre podlahy z dlaždíc v objektoch výšky nad 6 do 12 m</t>
  </si>
  <si>
    <t>-2289120</t>
  </si>
  <si>
    <t>776</t>
  </si>
  <si>
    <t>Podlahy povlakové</t>
  </si>
  <si>
    <t>175</t>
  </si>
  <si>
    <t>776520000</t>
  </si>
  <si>
    <t>Položenie a dodávka dopadovej plochy v. 300mm s jadrom z PUR peny, horná strana PVC, spodná strana koženka</t>
  </si>
  <si>
    <t>828668803</t>
  </si>
  <si>
    <t>176</t>
  </si>
  <si>
    <t>998776202.S</t>
  </si>
  <si>
    <t>Presun hmôt pre podlahy povlakové v objektoch výšky nad 6 do 12 m</t>
  </si>
  <si>
    <t>-742032395</t>
  </si>
  <si>
    <t>781</t>
  </si>
  <si>
    <t>Obklady</t>
  </si>
  <si>
    <t>177</t>
  </si>
  <si>
    <t>781445018.S</t>
  </si>
  <si>
    <t>Montáž obkladov vnútor. stien z obkladačiek kladených do tmelu veľ. 200x200 mm</t>
  </si>
  <si>
    <t>-1328421537</t>
  </si>
  <si>
    <t>178</t>
  </si>
  <si>
    <t>597640000400.S</t>
  </si>
  <si>
    <t>Obkladačky keramické glazované jednofarebné hladké lxv 200x200x14 mm</t>
  </si>
  <si>
    <t>-1364483478</t>
  </si>
  <si>
    <t>179</t>
  </si>
  <si>
    <t>998781202.S</t>
  </si>
  <si>
    <t>Presun hmôt pre obklady keramické v objektoch výšky nad 6 do 12 m</t>
  </si>
  <si>
    <t>325584001</t>
  </si>
  <si>
    <t>783</t>
  </si>
  <si>
    <t>Nátery</t>
  </si>
  <si>
    <t>180</t>
  </si>
  <si>
    <t>783124520.S</t>
  </si>
  <si>
    <t>Nátery oceľ.konštr. stredných B a plnostenných D syntetické dvojnásobné, 1x s emailovaním - 105μm</t>
  </si>
  <si>
    <t>1886575454</t>
  </si>
  <si>
    <t>181</t>
  </si>
  <si>
    <t>783271001.S</t>
  </si>
  <si>
    <t>Nátery kov.stav.doplnk.konštr. polyuretánové jednonásobné 2x s emailovaním.- 105μm</t>
  </si>
  <si>
    <t>-399565201</t>
  </si>
  <si>
    <t>182</t>
  </si>
  <si>
    <t>783271007.S</t>
  </si>
  <si>
    <t>Nátery kov.stav.doplnk.konštr. polyuretánové farby šedej základné - 35µm</t>
  </si>
  <si>
    <t>-1687782168</t>
  </si>
  <si>
    <t>183</t>
  </si>
  <si>
    <t>783903811.S</t>
  </si>
  <si>
    <t>Ostatné práce odmastenie chemickými rozpúšťadlami</t>
  </si>
  <si>
    <t>990984316</t>
  </si>
  <si>
    <t>184</t>
  </si>
  <si>
    <t>783904811.S</t>
  </si>
  <si>
    <t>Ostatné práce odmastenie chemickými odhrdzavenie kovových konštrukcií</t>
  </si>
  <si>
    <t>-100574229</t>
  </si>
  <si>
    <t>784</t>
  </si>
  <si>
    <t>Maľby</t>
  </si>
  <si>
    <t>185</t>
  </si>
  <si>
    <t>784410010.S</t>
  </si>
  <si>
    <t>Oblepenie vypínačov, zásuviek páskou výšky do 3,80 m</t>
  </si>
  <si>
    <t>-1487158804</t>
  </si>
  <si>
    <t>186</t>
  </si>
  <si>
    <t>784410120.S</t>
  </si>
  <si>
    <t>Penetrovanie jednonásobné hrubozrnných,savých podkladov výšky do 3,80 m</t>
  </si>
  <si>
    <t>309955955</t>
  </si>
  <si>
    <t>187</t>
  </si>
  <si>
    <t>784451273.S</t>
  </si>
  <si>
    <t>Maľby z maliarskych zmesí práškových, základné ručne nanášané dvojnásobné na hrubozrnný podklad výšky do 3,80 m</t>
  </si>
  <si>
    <t>1306833649</t>
  </si>
  <si>
    <t>788</t>
  </si>
  <si>
    <t>Technické a športové vybavenie haly</t>
  </si>
  <si>
    <t>788.1</t>
  </si>
  <si>
    <t>Boulderingová stena</t>
  </si>
  <si>
    <t>188</t>
  </si>
  <si>
    <t>0001</t>
  </si>
  <si>
    <t>konštrukcia steny</t>
  </si>
  <si>
    <t>súb</t>
  </si>
  <si>
    <t>-1783714061</t>
  </si>
  <si>
    <t>189</t>
  </si>
  <si>
    <t>0002</t>
  </si>
  <si>
    <t>technické vybavenie úchyty</t>
  </si>
  <si>
    <t>-386012446</t>
  </si>
  <si>
    <t>788.2</t>
  </si>
  <si>
    <t>Pracovisko pre osoby zo zníženou mobilitou</t>
  </si>
  <si>
    <t>190</t>
  </si>
  <si>
    <t>0003</t>
  </si>
  <si>
    <t>Špeciálna boulderingová stena</t>
  </si>
  <si>
    <t>350661800</t>
  </si>
  <si>
    <t>788.3</t>
  </si>
  <si>
    <t>Prvky bezpečnosti</t>
  </si>
  <si>
    <t>191</t>
  </si>
  <si>
    <t>0004</t>
  </si>
  <si>
    <t>horné úchyty</t>
  </si>
  <si>
    <t>109700689</t>
  </si>
  <si>
    <t>192</t>
  </si>
  <si>
    <t>0005</t>
  </si>
  <si>
    <t>lanové istenia</t>
  </si>
  <si>
    <t>-757537838</t>
  </si>
  <si>
    <t>193</t>
  </si>
  <si>
    <t>0006</t>
  </si>
  <si>
    <t>náhradné úchyty s prvkami BO</t>
  </si>
  <si>
    <t>-1684722878</t>
  </si>
  <si>
    <t>194</t>
  </si>
  <si>
    <t>0007</t>
  </si>
  <si>
    <t xml:space="preserve">Vozík na prepravu </t>
  </si>
  <si>
    <t>2039410415</t>
  </si>
  <si>
    <t>195</t>
  </si>
  <si>
    <t>0008</t>
  </si>
  <si>
    <t>ostatné pomôcky</t>
  </si>
  <si>
    <t>508194877</t>
  </si>
  <si>
    <t>788.4</t>
  </si>
  <si>
    <t>Vybavenie haly</t>
  </si>
  <si>
    <t>196</t>
  </si>
  <si>
    <t>0022</t>
  </si>
  <si>
    <t>Sedenie pre 30 divákov</t>
  </si>
  <si>
    <t>947097065</t>
  </si>
  <si>
    <t>197</t>
  </si>
  <si>
    <t>0025</t>
  </si>
  <si>
    <t>Šatňová lavička s vešiakom 2m</t>
  </si>
  <si>
    <t>623942108</t>
  </si>
  <si>
    <t>198</t>
  </si>
  <si>
    <t>0027</t>
  </si>
  <si>
    <t>Šatňové skrinky</t>
  </si>
  <si>
    <t>546936243</t>
  </si>
  <si>
    <t>199</t>
  </si>
  <si>
    <t>0030</t>
  </si>
  <si>
    <t>Skrinka na lieky a zdravotnícky materiál, Korpus z oceľového plechu. Čelo z jednovrstvového bezpečnostného skla hrúbky 4 mm. Rozmery min 1900x600x400mm</t>
  </si>
  <si>
    <t>-884763132</t>
  </si>
  <si>
    <t>Práce a dodávky M</t>
  </si>
  <si>
    <t>33-M</t>
  </si>
  <si>
    <t>Montáže dopravných zariadení, skladových zariadení a váh</t>
  </si>
  <si>
    <t>200</t>
  </si>
  <si>
    <t>33010000001.PC</t>
  </si>
  <si>
    <t>Osobný výťah nosnosť 630 kg/ 8 osôb - dodávka a montáž</t>
  </si>
  <si>
    <t>712289050</t>
  </si>
  <si>
    <t>43-M</t>
  </si>
  <si>
    <t>Montáž oceľových konštrukcií</t>
  </si>
  <si>
    <t>201</t>
  </si>
  <si>
    <t>430610002.S</t>
  </si>
  <si>
    <t>Oceľová konštrukcia skeletu viacpodlažnej občianskej a nevýrobnej budovy, počet podlaží 3 a 4</t>
  </si>
  <si>
    <t>q</t>
  </si>
  <si>
    <t>1009410025</t>
  </si>
  <si>
    <t>202</t>
  </si>
  <si>
    <t>553850000200.S</t>
  </si>
  <si>
    <t>Prvky pre oceľovú nosnú konštrukciu - stĺpy, väzniky prierez do 100-300 mm</t>
  </si>
  <si>
    <t>256</t>
  </si>
  <si>
    <t>2040963806</t>
  </si>
  <si>
    <t>203</t>
  </si>
  <si>
    <t>430821102.S</t>
  </si>
  <si>
    <t>Krytina strechy zváraná z vlnitého plechu hr. plechu 0,70 mm, (TN35/0,7 A S250)</t>
  </si>
  <si>
    <t>-1364197448</t>
  </si>
  <si>
    <t>204</t>
  </si>
  <si>
    <t>138310000800</t>
  </si>
  <si>
    <t>Plech trapézový TN35, kš 1104 mm hr. 0,7 mm</t>
  </si>
  <si>
    <t>1506551015</t>
  </si>
  <si>
    <t>205</t>
  </si>
  <si>
    <t>430862001.S</t>
  </si>
  <si>
    <t>Montáž rôznych dielov OK - druhá cenová krivka do 500 kg vrátane - Strešné prvky</t>
  </si>
  <si>
    <t>-1111522088</t>
  </si>
  <si>
    <t>206</t>
  </si>
  <si>
    <t>553850000100.S</t>
  </si>
  <si>
    <t>Prvky pre oceľovú nosnú konštrukciu - tyčové prvky strešnéhoplášťa</t>
  </si>
  <si>
    <t>1173787404</t>
  </si>
  <si>
    <t>207</t>
  </si>
  <si>
    <t>430865001.S</t>
  </si>
  <si>
    <t>Výroba segmentov pre oceľové konštrukcie a prvky, celkovej hmotnosti do 300 kg, stupeň zložitosti opracovania 1</t>
  </si>
  <si>
    <t>-585023900</t>
  </si>
  <si>
    <t>208</t>
  </si>
  <si>
    <t>430865010.S</t>
  </si>
  <si>
    <t>Výroba segmentov pre oceľové konštrukcie a prvky, celkovej hmotnosti do 300 kg, stupeň zložitosti opracovania 3</t>
  </si>
  <si>
    <t>-2053726259</t>
  </si>
  <si>
    <t>SO 01-2 - Zdravotechnika</t>
  </si>
  <si>
    <t xml:space="preserve">    713 - Izolácie tepelné   </t>
  </si>
  <si>
    <t xml:space="preserve">    721 - Zdravotech. vnútorná kanalizácia</t>
  </si>
  <si>
    <t xml:space="preserve">    722 - Zdravotechnika - vnútorný vodovod</t>
  </si>
  <si>
    <t xml:space="preserve">    725 - Zdravotechnika - zariaďovacie predmety</t>
  </si>
  <si>
    <t xml:space="preserve">Izolácie tepelné   </t>
  </si>
  <si>
    <t>713482111.S</t>
  </si>
  <si>
    <t>Montáž trubíc z PE, hr.do 10 mm,vnút.priemer do 38 mm</t>
  </si>
  <si>
    <t>-1126735498</t>
  </si>
  <si>
    <t>283310001100.S</t>
  </si>
  <si>
    <t>Izolačná PE trubica dxhr. 18x9 mm, nadrezaná, na izolovanie rozvodov vody, kúrenia, zdravotechniky</t>
  </si>
  <si>
    <t>1512269755</t>
  </si>
  <si>
    <t>283310001300.S</t>
  </si>
  <si>
    <t>Izolačná PE trubica dxhr. 22x9 mm, nadrezaná, na izolovanie rozvodov vody, kúrenia, zdravotechniky</t>
  </si>
  <si>
    <t>-1869143544</t>
  </si>
  <si>
    <t>713482112.S</t>
  </si>
  <si>
    <t>Montáž trubíc z PE, hr.do 10 mm,vnút.priemer 39-70 mm</t>
  </si>
  <si>
    <t>-392699547</t>
  </si>
  <si>
    <t>283310003700.S</t>
  </si>
  <si>
    <t>Izolačná PE trubica dxhr. 50x13 mm, nadrezaná, na izolovanie rozvodov vody, kúrenia, zdravotechniky</t>
  </si>
  <si>
    <t>1176778703</t>
  </si>
  <si>
    <t>384949424</t>
  </si>
  <si>
    <t>721</t>
  </si>
  <si>
    <t>Zdravotech. vnútorná kanalizácia</t>
  </si>
  <si>
    <t>721171107.S</t>
  </si>
  <si>
    <t>Potrubie z PVC - U odpadové ležaté hrdlové D 75 mm</t>
  </si>
  <si>
    <t>592764686</t>
  </si>
  <si>
    <t>721171109.S</t>
  </si>
  <si>
    <t>Potrubie z PVC - U odpadové ležaté hrdlové D 110 mm</t>
  </si>
  <si>
    <t>-714146638</t>
  </si>
  <si>
    <t>721171110.S</t>
  </si>
  <si>
    <t>Potrubie z PVC - U odpadové ležaté hrdlové D 125 mm</t>
  </si>
  <si>
    <t>-2087891084</t>
  </si>
  <si>
    <t>721171112.S</t>
  </si>
  <si>
    <t>Potrubie z PVC - U odpadové ležaté hrdlové D 160 mm</t>
  </si>
  <si>
    <t>-1280852653</t>
  </si>
  <si>
    <t>721173204.S</t>
  </si>
  <si>
    <t>Potrubie z PVC - U odpadné pripájacie D 40 mm</t>
  </si>
  <si>
    <t>1577917401</t>
  </si>
  <si>
    <t>721173205.S</t>
  </si>
  <si>
    <t>Potrubie z PVC - U odpadné pripájacie D 50 mm</t>
  </si>
  <si>
    <t>732816145</t>
  </si>
  <si>
    <t>721194104.S</t>
  </si>
  <si>
    <t>Zriadenie prípojky na potrubí vyvedenie a upevnenie odpadových výpustiek D 40 mm</t>
  </si>
  <si>
    <t>-449163492</t>
  </si>
  <si>
    <t>721194105.S</t>
  </si>
  <si>
    <t>Zriadenie prípojky na potrubí vyvedenie a upevnenie odpadových výpustiek D 50 mm</t>
  </si>
  <si>
    <t>828605304</t>
  </si>
  <si>
    <t>721194109.S</t>
  </si>
  <si>
    <t>Zriadenie prípojky na potrubí vyvedenie a upevnenie odpadových výpustiek D 110 mm</t>
  </si>
  <si>
    <t>2065675894</t>
  </si>
  <si>
    <t>721230078.S</t>
  </si>
  <si>
    <t>Montáž strešného vtoku pre fóliové izolácie mechanicky kotveného DN 125</t>
  </si>
  <si>
    <t>1400295843</t>
  </si>
  <si>
    <t>286630003800.S</t>
  </si>
  <si>
    <t>Strešný vtok s izolačným tanierom pochôdzny, vertikálny odtok DN 125, rám 148x148 mm, mriežka 137x137 mm</t>
  </si>
  <si>
    <t>480282626</t>
  </si>
  <si>
    <t>286630051700.S</t>
  </si>
  <si>
    <t>Nadstavec D 125 mm, výška 300 mm, izolačný tanier, vertikálny odtok, pre strešné vtoky, PP</t>
  </si>
  <si>
    <t>451531096</t>
  </si>
  <si>
    <t>286630052100.S</t>
  </si>
  <si>
    <t>Odvodňovací krúžok D 150 mm, pre strešné vtoky, PP</t>
  </si>
  <si>
    <t>-1543201454</t>
  </si>
  <si>
    <t>286630052200.S</t>
  </si>
  <si>
    <t>Dvojdielny odvodňovací krúžok D 150 mm, pre strešné vtoky, PP</t>
  </si>
  <si>
    <t>1316390700</t>
  </si>
  <si>
    <t>721274103.S</t>
  </si>
  <si>
    <t>Ventilačná hlavica strešná plastová DN 100</t>
  </si>
  <si>
    <t>1824100250</t>
  </si>
  <si>
    <t>721290012.S</t>
  </si>
  <si>
    <t>Montáž privzdušňovacieho ventilu pre odpadové potrubia DN 110</t>
  </si>
  <si>
    <t>1098428672</t>
  </si>
  <si>
    <t>551610000100.S</t>
  </si>
  <si>
    <t>Privzdušňovacia hlavica DN 110, vnútorná kanalizácia, PP</t>
  </si>
  <si>
    <t>-1933965883</t>
  </si>
  <si>
    <t>721290111.S</t>
  </si>
  <si>
    <t>Ostatné - skúška tesnosti kanalizácie v objektoch vodou do DN 125</t>
  </si>
  <si>
    <t>1521049993</t>
  </si>
  <si>
    <t>721290112.S</t>
  </si>
  <si>
    <t>Ostatné - skúška tesnosti kanalizácie v objektoch vodou DN 150 alebo DN 200</t>
  </si>
  <si>
    <t>-430925822</t>
  </si>
  <si>
    <t>998721202.S</t>
  </si>
  <si>
    <t>Presun hmôt pre vnútornú kanalizáciu v objektoch výšky nad 6 do 12 m</t>
  </si>
  <si>
    <t>1962853504</t>
  </si>
  <si>
    <t>722</t>
  </si>
  <si>
    <t>Zdravotechnika - vnútorný vodovod</t>
  </si>
  <si>
    <t>722171130.S</t>
  </si>
  <si>
    <t>Plasthliníkové potrubie v tyčiach spájané lisovaním d 16 mm</t>
  </si>
  <si>
    <t>-608301064</t>
  </si>
  <si>
    <t>722171132.S</t>
  </si>
  <si>
    <t>Plasthliníkové potrubie v tyčiach spájané lisovaním d 20 mm</t>
  </si>
  <si>
    <t>-334465224</t>
  </si>
  <si>
    <t>722171136.S</t>
  </si>
  <si>
    <t>Plasthliníkové potrubie v tyčiach spájané lisovaním d 50 mm</t>
  </si>
  <si>
    <t>-1695488543</t>
  </si>
  <si>
    <t>722190401.S</t>
  </si>
  <si>
    <t>Vyvedenie a upevnenie výpustky DN 15</t>
  </si>
  <si>
    <t>1042230924</t>
  </si>
  <si>
    <t>722220111.S</t>
  </si>
  <si>
    <t>Montáž armatúry závitovej s jedným závitom, nástenka pre výtokový ventil G 1/2</t>
  </si>
  <si>
    <t>-255916746</t>
  </si>
  <si>
    <t>197730076600.S</t>
  </si>
  <si>
    <t>Nástenka lisovacia koncová, 1/2" Fx18, PN 10, T = +120 °C, niklovaná mosadz, tesnenie EPDM</t>
  </si>
  <si>
    <t>-1274073286</t>
  </si>
  <si>
    <t>722220121.S</t>
  </si>
  <si>
    <t>Montáž armatúry závitovej s jedným závitom, nástenka pre batériu G 1/2</t>
  </si>
  <si>
    <t>pár</t>
  </si>
  <si>
    <t>1858527360</t>
  </si>
  <si>
    <t>-587256833</t>
  </si>
  <si>
    <t>722250005.S</t>
  </si>
  <si>
    <t>Montáž hydrantového systému s tvarovo stálou hadicou D 25</t>
  </si>
  <si>
    <t>súb.</t>
  </si>
  <si>
    <t>-2131067580</t>
  </si>
  <si>
    <t>449150003000.S</t>
  </si>
  <si>
    <t>Hydrantový systém s tvarovo stálou hadicou D 25</t>
  </si>
  <si>
    <t>-1413783720</t>
  </si>
  <si>
    <t>722250045.S</t>
  </si>
  <si>
    <t>Montáž nástenného hydrantu D 25</t>
  </si>
  <si>
    <t>1856674084</t>
  </si>
  <si>
    <t>449160005900.S</t>
  </si>
  <si>
    <t>Nástenný hydrant Ms D 25 (Ventil 3/4", PN 10), so spojkou Al</t>
  </si>
  <si>
    <t>31691062</t>
  </si>
  <si>
    <t>722290226.S</t>
  </si>
  <si>
    <t>Tlaková skúška vodovodného potrubia závitového do DN 50</t>
  </si>
  <si>
    <t>-1262558110</t>
  </si>
  <si>
    <t>722290234.S</t>
  </si>
  <si>
    <t>Prepláchnutie a dezinfekcia vodovodného potrubia do DN 80</t>
  </si>
  <si>
    <t>262010434</t>
  </si>
  <si>
    <t>998722202.S</t>
  </si>
  <si>
    <t>Presun hmôt pre vnútorný vodovod v objektoch výšky nad 6 do 12 m</t>
  </si>
  <si>
    <t>-1939273778</t>
  </si>
  <si>
    <t>725</t>
  </si>
  <si>
    <t>Zdravotechnika - zariaďovacie predmety</t>
  </si>
  <si>
    <t>218</t>
  </si>
  <si>
    <t>Armaturová zostava  pre systém ohrevu vody   ( GK  expanzomaty 1000 L zas.vody-NEREZ,  s príslušenstvom a regulácuiou celého systému ), vrátane C čerpadiel</t>
  </si>
  <si>
    <t>sub</t>
  </si>
  <si>
    <t>-1592924091</t>
  </si>
  <si>
    <t>2174334000000</t>
  </si>
  <si>
    <t>Ventil STRÖMAX DN15, DN20 regul.15mm</t>
  </si>
  <si>
    <t>-1672671938</t>
  </si>
  <si>
    <t>725119309.S</t>
  </si>
  <si>
    <t>Montáž záchodovej misy keramickej kombinovanej s šikmým odpadom</t>
  </si>
  <si>
    <t>-1801971428</t>
  </si>
  <si>
    <t>642340001230.S</t>
  </si>
  <si>
    <t>Misa záchodová keramická kombinovaná so šikmým odpadom</t>
  </si>
  <si>
    <t>858712798</t>
  </si>
  <si>
    <t>725129201.S</t>
  </si>
  <si>
    <t>Montáž pisoáru keramického bez splachovacej nádrže</t>
  </si>
  <si>
    <t>1115286099</t>
  </si>
  <si>
    <t>642510000100.S</t>
  </si>
  <si>
    <t>Pisoár keramický</t>
  </si>
  <si>
    <t>-44064763</t>
  </si>
  <si>
    <t>725219201.S</t>
  </si>
  <si>
    <t>Montáž umývadla keramického na konzoly, bez výtokovej armatúry</t>
  </si>
  <si>
    <t>1816721680</t>
  </si>
  <si>
    <t>642110004300.S</t>
  </si>
  <si>
    <t>Umývadlo keramické bežný typ</t>
  </si>
  <si>
    <t>1376161414</t>
  </si>
  <si>
    <t>725245151.S</t>
  </si>
  <si>
    <t>Montáž sprchových dverí do niky na vaničku, posuvné, dvojdielne, so sklenenou výplňou, do výšky 2000 mm a šírky 1200 mm</t>
  </si>
  <si>
    <t>744705341</t>
  </si>
  <si>
    <t>552260001200.S</t>
  </si>
  <si>
    <t>Sprchové dvere posúvne dvojdielne rozmer 1200x1950 mm, 6 mm bezpečnostné sklo</t>
  </si>
  <si>
    <t>1184805161</t>
  </si>
  <si>
    <t>725291112.S</t>
  </si>
  <si>
    <t>Montáž záchodového sedadla s poklopom</t>
  </si>
  <si>
    <t>-1675429719</t>
  </si>
  <si>
    <t>554330000300.S</t>
  </si>
  <si>
    <t>Záchodové sedadlo plastové s poklopom</t>
  </si>
  <si>
    <t>1624023903</t>
  </si>
  <si>
    <t>725291114.S</t>
  </si>
  <si>
    <t>Montáž doplnkov zariadení kúpeľní a záchodov, madlá</t>
  </si>
  <si>
    <t>-1644017956</t>
  </si>
  <si>
    <t>552380012300</t>
  </si>
  <si>
    <t>Madlo nerezové sklopné, dĺžka 830 mm, povrch matný</t>
  </si>
  <si>
    <t>-358034768</t>
  </si>
  <si>
    <t>552380012400.S</t>
  </si>
  <si>
    <t>Madlo nerezové univerzálne pevné</t>
  </si>
  <si>
    <t>-46731817</t>
  </si>
  <si>
    <t>725333360.S</t>
  </si>
  <si>
    <t>Montáž výlevky keramickej voľne stojacej bez výtokovej armatúry</t>
  </si>
  <si>
    <t>-801307793</t>
  </si>
  <si>
    <t>642710000100.S</t>
  </si>
  <si>
    <t>Výlevka stojatá keramická s plastovou mrežou</t>
  </si>
  <si>
    <t>571210279</t>
  </si>
  <si>
    <t>725413111.S</t>
  </si>
  <si>
    <t>Montáž žľabu oceľového alebo liatinového jednoduchého na stojanoch 1000 mm pre 2 batérie</t>
  </si>
  <si>
    <t>-188521095</t>
  </si>
  <si>
    <t>552240016500.S</t>
  </si>
  <si>
    <t>Žľab sprchový nerezový integrovaný, stavebná výška 79 mm, montáž k stene</t>
  </si>
  <si>
    <t>-869525238</t>
  </si>
  <si>
    <t>725819401.S</t>
  </si>
  <si>
    <t>Montáž ventilu rohového s pripojovacou rúrkou G 1/2</t>
  </si>
  <si>
    <t>285493510</t>
  </si>
  <si>
    <t>551110020800.S</t>
  </si>
  <si>
    <t>Ventil rohový s rúrkou, 1/2" - 3/8", chrómovaná mosadz</t>
  </si>
  <si>
    <t>1182368241</t>
  </si>
  <si>
    <t>725829201.S</t>
  </si>
  <si>
    <t>Montáž batérie umývadlovej a drezovej nástennej pákovej alebo klasickej s mechanickým ovládaním</t>
  </si>
  <si>
    <t>-1621903654</t>
  </si>
  <si>
    <t>551450003500.S</t>
  </si>
  <si>
    <t>Batéria umývadlová nástenná páková</t>
  </si>
  <si>
    <t>-749974983</t>
  </si>
  <si>
    <t>725849201.S</t>
  </si>
  <si>
    <t>Montáž batérie sprchovej nástennej pákovej, klasickej</t>
  </si>
  <si>
    <t>-984029851</t>
  </si>
  <si>
    <t>551450002600.S</t>
  </si>
  <si>
    <t>Batéria sprchová nástenná páková</t>
  </si>
  <si>
    <t>-1450478717</t>
  </si>
  <si>
    <t>725869301.S</t>
  </si>
  <si>
    <t>Montáž zápachovej uzávierky pre zariaďovacie predmety, umývadlovej do D 40 mm</t>
  </si>
  <si>
    <t>957830119</t>
  </si>
  <si>
    <t>551620006400.S</t>
  </si>
  <si>
    <t>Zápachová uzávierka - sifón pre umývadlá DN 40</t>
  </si>
  <si>
    <t>-2128088767</t>
  </si>
  <si>
    <t>725869371.S</t>
  </si>
  <si>
    <t>Montáž zápachovej uzávierky pre zariaďovacie predmety, pisoárovej do D 50 mm</t>
  </si>
  <si>
    <t>-62581726</t>
  </si>
  <si>
    <t>551620011000.S</t>
  </si>
  <si>
    <t>Zápachová uzávierka - sifón pre pisoáre DN 50</t>
  </si>
  <si>
    <t>-1900585515</t>
  </si>
  <si>
    <t>998725202.S</t>
  </si>
  <si>
    <t>Presun hmôt pre zariaďovacie predmety v objektoch výšky nad 6 do 12 m</t>
  </si>
  <si>
    <t>-1008421894</t>
  </si>
  <si>
    <t>SO 01-3 - Vykurovanie</t>
  </si>
  <si>
    <t>HSV - HSV</t>
  </si>
  <si>
    <t xml:space="preserve">    739 - Skuška a prehliadka</t>
  </si>
  <si>
    <t xml:space="preserve">    731 - Ústredné kúrenie, kotolne</t>
  </si>
  <si>
    <t xml:space="preserve">    732 - Ústredné kúrenie, strojovne</t>
  </si>
  <si>
    <t xml:space="preserve">    733 - Ústredné kúrenie, rozvodné potrubie</t>
  </si>
  <si>
    <t xml:space="preserve">    734 - Ústredné kúrenie, armatúry.</t>
  </si>
  <si>
    <t xml:space="preserve">    735 - Ústredné kúrenie, vykurov. telesá</t>
  </si>
  <si>
    <t>739</t>
  </si>
  <si>
    <t>Skuška a prehliadka</t>
  </si>
  <si>
    <t>Vykurovacia skuška</t>
  </si>
  <si>
    <t>hod</t>
  </si>
  <si>
    <t>-1372225748</t>
  </si>
  <si>
    <t>7391</t>
  </si>
  <si>
    <t>Osadenie prislušensatva pre regulaciu z pohladu UK, a MAR</t>
  </si>
  <si>
    <t>-725992658</t>
  </si>
  <si>
    <t>731</t>
  </si>
  <si>
    <t>Ústredné kúrenie, kotolne</t>
  </si>
  <si>
    <t>201-1</t>
  </si>
  <si>
    <t>Kotol  WOLF 50 kW, CGB  + DYMOVOD, EXPANZOMATY 4x50L,   +  riadiace príslušenstvo MaR</t>
  </si>
  <si>
    <t>-2127038036</t>
  </si>
  <si>
    <t>210-1</t>
  </si>
  <si>
    <t>OSTATNE STROJNE VYBAVENIE KOTOLNE/ DUOMIXI, CERPADLO, R+Z, DOPUSTANIE/ - RH1, RH2 D+M</t>
  </si>
  <si>
    <t>-186073798</t>
  </si>
  <si>
    <t>211</t>
  </si>
  <si>
    <t>ARMATURY KOTOLNE/GK, F, TLAKOMERY A TEPLOMERY, OV, VYP. VENTILI/ D+M</t>
  </si>
  <si>
    <t>1945163985</t>
  </si>
  <si>
    <t>731129115</t>
  </si>
  <si>
    <t>Odborná prehliadka a odborna skuška kotla + uvedenie do prevádzky</t>
  </si>
  <si>
    <t>1989352099</t>
  </si>
  <si>
    <t>731159219</t>
  </si>
  <si>
    <t>Montáž kotla liatinového teplovodného plynového (dodávaného vcelku) nad 5 do 9 čl./kondenzačny/</t>
  </si>
  <si>
    <t>SUB</t>
  </si>
  <si>
    <t>-988807939</t>
  </si>
  <si>
    <t>998731202.S</t>
  </si>
  <si>
    <t>Presun hmôt pre kotolne umiestnené vo výške (hĺbke) nad 6 do 12 m</t>
  </si>
  <si>
    <t>-2089854638</t>
  </si>
  <si>
    <t>732</t>
  </si>
  <si>
    <t>Ústredné kúrenie, strojovne</t>
  </si>
  <si>
    <t>732199100</t>
  </si>
  <si>
    <t>Montáž orientačného štítka</t>
  </si>
  <si>
    <t>-553840442</t>
  </si>
  <si>
    <t>302</t>
  </si>
  <si>
    <t>Tabuľka dvojfarebna</t>
  </si>
  <si>
    <t>277410875</t>
  </si>
  <si>
    <t>732230112.S</t>
  </si>
  <si>
    <t>Montáž akumulačnej nádoby vykurovacej vody s integrovaným výmenníkom s izoláciou objem od 1100 do 2000 l</t>
  </si>
  <si>
    <t>-991331084</t>
  </si>
  <si>
    <t>484420003000.S</t>
  </si>
  <si>
    <t>Akumulačná nádoba oceľová pre uzatvorené vykurovacie systémy s výmenníkom a mäkkou izoláciou hr. 100 mm, objem 1449 l</t>
  </si>
  <si>
    <t>460008538</t>
  </si>
  <si>
    <t>998732202.S</t>
  </si>
  <si>
    <t>Presun hmôt pre strojovne v objektoch výšky nad 6 m do 12 m</t>
  </si>
  <si>
    <t>-177730320</t>
  </si>
  <si>
    <t>733</t>
  </si>
  <si>
    <t>Ústredné kúrenie, rozvodné potrubie</t>
  </si>
  <si>
    <t>401</t>
  </si>
  <si>
    <t>IZOFLEX nx40</t>
  </si>
  <si>
    <t>-308274831</t>
  </si>
  <si>
    <t>733111113.S</t>
  </si>
  <si>
    <t>Potrubie z rúrok závitových oceľových bezšvových bežných strednotlakových DN 15</t>
  </si>
  <si>
    <t>1476106806</t>
  </si>
  <si>
    <t>733111114.S</t>
  </si>
  <si>
    <t>Potrubie z rúrok závitových oceľových bezšvových bežných strednotlakových DN 20</t>
  </si>
  <si>
    <t>-793715718</t>
  </si>
  <si>
    <t>733111115</t>
  </si>
  <si>
    <t>Potrubie z rúrok závitových oceľových bezšvových v kotolniach a strojovniach DN 25</t>
  </si>
  <si>
    <t>-1890391677</t>
  </si>
  <si>
    <t>733111116</t>
  </si>
  <si>
    <t>Potrubie z rúrok závitových oceľových bezšvových v kotolniach a strojovniach DN 32</t>
  </si>
  <si>
    <t>903581679</t>
  </si>
  <si>
    <t>905</t>
  </si>
  <si>
    <t>ARMATUROVA ZOSTAVA KOTLA+HYDROKONTROL 5</t>
  </si>
  <si>
    <t>-360833959</t>
  </si>
  <si>
    <t>733111118</t>
  </si>
  <si>
    <t>Ostatná rurovina</t>
  </si>
  <si>
    <t>-1227782901</t>
  </si>
  <si>
    <t>450</t>
  </si>
  <si>
    <t>KOTVIACE PRISLUŠTVO, KONZOLY, KOTVY, HMOŽDINKY, ULOŽENIA</t>
  </si>
  <si>
    <t>834277334</t>
  </si>
  <si>
    <t>733111118-1</t>
  </si>
  <si>
    <t>Potrubie z rúrok závitových oceľových bezšvových bežných strednotlakových DN 50</t>
  </si>
  <si>
    <t>1567007687</t>
  </si>
  <si>
    <t>733121126.S</t>
  </si>
  <si>
    <t>Potrubie z rúrok hladkých bezšvových nízkotlakových priemer 89/5,0</t>
  </si>
  <si>
    <t>1007830274</t>
  </si>
  <si>
    <t>733161501</t>
  </si>
  <si>
    <t>Potrubie plasthliníkové GABOTHERM PE-RT 16x2 mm z rúrok v kotúčoch+ tvarovky</t>
  </si>
  <si>
    <t>1979888774</t>
  </si>
  <si>
    <t>733161503</t>
  </si>
  <si>
    <t>Potrubie plasthliníkové GABOTHERM PE-RT 20x2 mm z rúrok v kotúčoch + tvarovky</t>
  </si>
  <si>
    <t>-366833123</t>
  </si>
  <si>
    <t>733161504</t>
  </si>
  <si>
    <t>Potrubie plasthliníkové GABOTHERM PE-RT 26x3 mm z rúrok v kotúčoch + tvarovky</t>
  </si>
  <si>
    <t>441396181</t>
  </si>
  <si>
    <t>733190107</t>
  </si>
  <si>
    <t>Tlaková skúška potrubia</t>
  </si>
  <si>
    <t>2113451408</t>
  </si>
  <si>
    <t>1301</t>
  </si>
  <si>
    <t>Nosný systém, UK, LARF, ZT, 20-200, D+M</t>
  </si>
  <si>
    <t>-333724143</t>
  </si>
  <si>
    <t>998733203.S</t>
  </si>
  <si>
    <t>Presun hmôt pre rozvody potrubia v objektoch výšky nad 6 do 24 m</t>
  </si>
  <si>
    <t>1485680219</t>
  </si>
  <si>
    <t>734</t>
  </si>
  <si>
    <t>Ústredné kúrenie, armatúry.</t>
  </si>
  <si>
    <t>734209112</t>
  </si>
  <si>
    <t>Montáž závitovej armatúry s 2 závitmi do G 1/2</t>
  </si>
  <si>
    <t>KUS</t>
  </si>
  <si>
    <t>-1903429185</t>
  </si>
  <si>
    <t>734209115</t>
  </si>
  <si>
    <t>Montáž závitovej armatúry s 2 závitmi G 1</t>
  </si>
  <si>
    <t>1031201320</t>
  </si>
  <si>
    <t>734211111</t>
  </si>
  <si>
    <t>Ventil odvzdušňovací závitový  vykurovacích telies do G 3/8</t>
  </si>
  <si>
    <t>-1209991737</t>
  </si>
  <si>
    <t>734291113</t>
  </si>
  <si>
    <t>Ostané armatúry,kohútik plniaci a vypúšťací   normy 13 7061, PN 1,0/100° C G 1/2</t>
  </si>
  <si>
    <t>1561419011</t>
  </si>
  <si>
    <t>734494214</t>
  </si>
  <si>
    <t>Ostatné meracie armatúry,návarok s rúrkovým závitom akosť mat. 22 353.0 G 3/4</t>
  </si>
  <si>
    <t>1410140558</t>
  </si>
  <si>
    <t>501</t>
  </si>
  <si>
    <t>A+P HERZ RL-5 1/2" vonk G</t>
  </si>
  <si>
    <t>1064387510</t>
  </si>
  <si>
    <t>502</t>
  </si>
  <si>
    <t>A+P GK DN 15</t>
  </si>
  <si>
    <t>-1010834485</t>
  </si>
  <si>
    <t>503</t>
  </si>
  <si>
    <t>A+P TS-90 V DN 15 R</t>
  </si>
  <si>
    <t>1837559021</t>
  </si>
  <si>
    <t>504</t>
  </si>
  <si>
    <t>OSTATNE ARMATURY</t>
  </si>
  <si>
    <t>1419362472</t>
  </si>
  <si>
    <t>505</t>
  </si>
  <si>
    <t>A+P GK DN 25</t>
  </si>
  <si>
    <t>784290356</t>
  </si>
  <si>
    <t>506</t>
  </si>
  <si>
    <t>A+P Filter 1"</t>
  </si>
  <si>
    <t>-379040043</t>
  </si>
  <si>
    <t>560</t>
  </si>
  <si>
    <t>PREPOJENIE KOTOL OHRIEVAČ TUV D+M+ARMATURY</t>
  </si>
  <si>
    <t>2052152996</t>
  </si>
  <si>
    <t>560-1</t>
  </si>
  <si>
    <t>PREPOJENIE KOTOL akumulačná nádrž TUV D+M+ARMATURY</t>
  </si>
  <si>
    <t>1072939473</t>
  </si>
  <si>
    <t>998734203.S</t>
  </si>
  <si>
    <t>Presun hmôt pre armatúry v objektoch výšky nad 6 do 24 m</t>
  </si>
  <si>
    <t>-2087451012</t>
  </si>
  <si>
    <t>735</t>
  </si>
  <si>
    <t>Ústredné kúrenie, vykurov. telesá</t>
  </si>
  <si>
    <t>607</t>
  </si>
  <si>
    <t>KOZOLY - SADA</t>
  </si>
  <si>
    <t>SADA</t>
  </si>
  <si>
    <t>687277865</t>
  </si>
  <si>
    <t>735154123.S</t>
  </si>
  <si>
    <t>Montáž vykurovacieho telesa panelového dvojradového výšky 400 mm/ dĺžky 1400-1800 mm</t>
  </si>
  <si>
    <t>1627475406</t>
  </si>
  <si>
    <t>484530018600.S</t>
  </si>
  <si>
    <t>Teleso vykurovacie doskové dvojradové oceľové, vxlxhĺ 400x1400x100 mm,</t>
  </si>
  <si>
    <t>-69946410</t>
  </si>
  <si>
    <t>735154140.S</t>
  </si>
  <si>
    <t>Montáž vykurovacieho telesa panelového dvojradového výšky 600 mm/ dĺžky 400-600 mm</t>
  </si>
  <si>
    <t>1915750022</t>
  </si>
  <si>
    <t>484530020900.S</t>
  </si>
  <si>
    <t>Teleso vykurovacie doskové dvojradové oceľové, vxlxhĺ 600x400x100 mm,</t>
  </si>
  <si>
    <t>508528613</t>
  </si>
  <si>
    <t>484530021100.S</t>
  </si>
  <si>
    <t>Teleso vykurovacie doskové dvojradové oceľové, vxlxhĺ 600x600x100 mm,</t>
  </si>
  <si>
    <t>-1872502480</t>
  </si>
  <si>
    <t>735154141.S</t>
  </si>
  <si>
    <t>Montáž vykurovacieho telesa panelového dvojradového výšky 600 mm/ dĺžky 700-900 mm</t>
  </si>
  <si>
    <t>-1924822899</t>
  </si>
  <si>
    <t>484530021300.S</t>
  </si>
  <si>
    <t>Teleso vykurovacie doskové dvojradové oceľové, vxlxhĺ 600x800x100 mm</t>
  </si>
  <si>
    <t>1741636617</t>
  </si>
  <si>
    <t>735154142.S</t>
  </si>
  <si>
    <t>Montáž vykurovacieho telesa panelového dvojradového výšky 600 mm/ dĺžky 1000-1200 mm</t>
  </si>
  <si>
    <t>1239826297</t>
  </si>
  <si>
    <t>484530021500.S</t>
  </si>
  <si>
    <t>Teleso vykurovacie doskové dvojradové oceľové, vxlxhĺ 600x1000x100 mm</t>
  </si>
  <si>
    <t>-1006147761</t>
  </si>
  <si>
    <t>484530021700.S</t>
  </si>
  <si>
    <t>Teleso vykurovacie doskové dvojradové oceľové, vxlxhĺ 600x1200x100 mm</t>
  </si>
  <si>
    <t>1774158709</t>
  </si>
  <si>
    <t>907</t>
  </si>
  <si>
    <t>Solárný systém, 5x kolektor BASIC 27, POtrubie DN 25i, Regulácia, montážka konštrukcia, čerpadlová skupina, Vodič 2x1, ( D+M  - KOMPLET )</t>
  </si>
  <si>
    <t>-713766801</t>
  </si>
  <si>
    <t>735162150.S</t>
  </si>
  <si>
    <t>Montáž vykurovacieho telesa rúrkového výšky 1820 mm</t>
  </si>
  <si>
    <t>-809167729</t>
  </si>
  <si>
    <t>484520002500</t>
  </si>
  <si>
    <t>Teleso vykurovacie rebríkové oceľové KORALUX RONDO CLASSIC KRC, lxvxhĺ 600x1820x61 mm, pripojenie G 1/2" vnútorné, KORADO</t>
  </si>
  <si>
    <t>972504148</t>
  </si>
  <si>
    <t>900</t>
  </si>
  <si>
    <t>PODRUŽNY MATERIAL</t>
  </si>
  <si>
    <t>192835536</t>
  </si>
  <si>
    <t>901</t>
  </si>
  <si>
    <t>ZASOBOVACIA REŽIA</t>
  </si>
  <si>
    <t>1027764846</t>
  </si>
  <si>
    <t>906</t>
  </si>
  <si>
    <t>Upravňa vody</t>
  </si>
  <si>
    <t>-782335748</t>
  </si>
  <si>
    <t>998735202.S</t>
  </si>
  <si>
    <t>Presun hmôt pre vykurovacie telesá v objektoch výšky nad 6 do 12 m</t>
  </si>
  <si>
    <t>-1654464327</t>
  </si>
  <si>
    <t>769051090.S</t>
  </si>
  <si>
    <t>Montáž vodného ohrievač veľkosť 30, prietok 3400 m3/h s príslušenstvom</t>
  </si>
  <si>
    <t>422987257</t>
  </si>
  <si>
    <t>429540003600.S</t>
  </si>
  <si>
    <t>Teplovzdušný vodný ohrievač s prílušentvom a konzolami D ( 18-22 kW )</t>
  </si>
  <si>
    <t>62202239</t>
  </si>
  <si>
    <t>SO 01-4 - Elektroinštalácia a bleskozvod</t>
  </si>
  <si>
    <t xml:space="preserve">    24-M - Montáže vzduchotechnických zariad.</t>
  </si>
  <si>
    <t xml:space="preserve">    21-M - Elektromontáže</t>
  </si>
  <si>
    <t>HZS - Hodinové zúčtovacie sadzby</t>
  </si>
  <si>
    <t>974031121.S</t>
  </si>
  <si>
    <t>Vysekanie rýh v akomkoľvek murive tehlovom na akúkoľvek maltu do hĺbky 30 mm a š. do 30 mm,  -0,00200 t</t>
  </si>
  <si>
    <t>-1080152507</t>
  </si>
  <si>
    <t>974031122.S</t>
  </si>
  <si>
    <t>Vysekanie rýh v akomkoľvek murive tehlovom na akúkoľvek maltu do hĺbky 30 mm a š. do 70 mm,  -0,00400 t</t>
  </si>
  <si>
    <t>75342379</t>
  </si>
  <si>
    <t>974049310.S</t>
  </si>
  <si>
    <t>Vyrezanie rýh frézovaním v murive z porobetónu hĺbky 20 mm, š. 40 mm -0,00096t</t>
  </si>
  <si>
    <t>551178614</t>
  </si>
  <si>
    <t>-303265180</t>
  </si>
  <si>
    <t>-1243800601</t>
  </si>
  <si>
    <t>177083253</t>
  </si>
  <si>
    <t>1023241836</t>
  </si>
  <si>
    <t>556077258</t>
  </si>
  <si>
    <t>24-M</t>
  </si>
  <si>
    <t>Montáže vzduchotechnických zariad.</t>
  </si>
  <si>
    <t>240011205</t>
  </si>
  <si>
    <t>Dopojenie ventilátora</t>
  </si>
  <si>
    <t>1855880672</t>
  </si>
  <si>
    <t>240011205-1</t>
  </si>
  <si>
    <t>Oživenie a dopojenie VZT jednotiek</t>
  </si>
  <si>
    <t>-1802380308</t>
  </si>
  <si>
    <t>240011205-2</t>
  </si>
  <si>
    <t>Oživenie a dopojenie  rekuperaných jednotiek jednotiek</t>
  </si>
  <si>
    <t>1315119296</t>
  </si>
  <si>
    <t>240011205-3</t>
  </si>
  <si>
    <t>Oživenie a dopojenie  teplovodných ohrievačov  ( hala ) D+M</t>
  </si>
  <si>
    <t>-1111301531</t>
  </si>
  <si>
    <t>21-M</t>
  </si>
  <si>
    <t>Elektromontáže</t>
  </si>
  <si>
    <t>210010002.S</t>
  </si>
  <si>
    <t>Rúrka ohybná elektroinštalačná typ 23-16, uložená pod omietkou</t>
  </si>
  <si>
    <t>-638123534</t>
  </si>
  <si>
    <t>345710005455.S</t>
  </si>
  <si>
    <t>Rúrka ohybná 2316E s nízkou mechanickou odolnosťou z PE, bezhalogénová, D 16 mm</t>
  </si>
  <si>
    <t>-1143121583</t>
  </si>
  <si>
    <t>345710007700.S</t>
  </si>
  <si>
    <t>Rúrka ohybná vlnitá s nízkou mechanickou odolnosťou z PVC-U, D 16</t>
  </si>
  <si>
    <t>-120657505</t>
  </si>
  <si>
    <t>210010004.S</t>
  </si>
  <si>
    <t>Rúrka ohybná elektroinštalačná typ 23-32, uložená pod omietkou</t>
  </si>
  <si>
    <t>630584739</t>
  </si>
  <si>
    <t>345710005470.S</t>
  </si>
  <si>
    <t>Rúrka ohybná 2332 s nízkou mechanickou odolnosťou z PE, bezhalogénová, D 32 mm</t>
  </si>
  <si>
    <t>1735966900</t>
  </si>
  <si>
    <t>210010034.S</t>
  </si>
  <si>
    <t>Rúrka elektroinštalačná ohybná kovová typ 3329, uložená voľne alebo pod omietkou</t>
  </si>
  <si>
    <t>1233284654</t>
  </si>
  <si>
    <t>345710008320.S</t>
  </si>
  <si>
    <t>Rúrka ohybná 3329 kovová z vrchnej pozink. oceľovej pásky a vnútornej izolačnej vrstvy, D 35.2 mm</t>
  </si>
  <si>
    <t>860172169</t>
  </si>
  <si>
    <t>345710030565.S</t>
  </si>
  <si>
    <t>Vývodka vonkajšia rovná 4832 z PE pre oceľové elektroinštal. rúrky D 32 mm</t>
  </si>
  <si>
    <t>81520457</t>
  </si>
  <si>
    <t>210010302.S</t>
  </si>
  <si>
    <t>Krabica prístrojová dvojnásobná, bez zapojenia (1901, KZ 3)</t>
  </si>
  <si>
    <t>1056411810</t>
  </si>
  <si>
    <t>345410002400.S</t>
  </si>
  <si>
    <t>Krabica inštalačná KU 68-1901 KA pod omietku</t>
  </si>
  <si>
    <t>421079302</t>
  </si>
  <si>
    <t>210010312.S</t>
  </si>
  <si>
    <t>Krabica (KO 97) odbočná s viečkom, bez zapojenia, kruhová</t>
  </si>
  <si>
    <t>-1258054241</t>
  </si>
  <si>
    <t>345410000700.S</t>
  </si>
  <si>
    <t>Krabica odbočná z PVC s viečkom pod omietku KO 97/5</t>
  </si>
  <si>
    <t>-1432065303</t>
  </si>
  <si>
    <t>210010322.S</t>
  </si>
  <si>
    <t>Krabica (KR 97) odbočná s viečkom, svorkovnicou vrátane zapojenia, kruhová</t>
  </si>
  <si>
    <t>600277144</t>
  </si>
  <si>
    <t>345410001200.S</t>
  </si>
  <si>
    <t>Krabica odbočná z PVC s viečkom a svorkovnicou pod omietku KR 97/5</t>
  </si>
  <si>
    <t>207857812</t>
  </si>
  <si>
    <t>210010351.S</t>
  </si>
  <si>
    <t>Krabicová rozvodka z lisovaného izolantu vrátane ukončenia káblov a zapojenia vodičov typ 6455-11 do 4 m</t>
  </si>
  <si>
    <t>-1234169775</t>
  </si>
  <si>
    <t>345410013100.S</t>
  </si>
  <si>
    <t>Krabica rozvodná PVC na stenu 6455-12, IP 66</t>
  </si>
  <si>
    <t>1118054582</t>
  </si>
  <si>
    <t>210010502.S</t>
  </si>
  <si>
    <t>Osadenie lustrovej svorky vrátane zapojenia do 3 x 4</t>
  </si>
  <si>
    <t>-395555941</t>
  </si>
  <si>
    <t>345610009600.S</t>
  </si>
  <si>
    <t>Svorkovnica svietidlová 6311-07, 400 V, max. prierez 4 mm2, 3 póly, IP20</t>
  </si>
  <si>
    <t>363820924</t>
  </si>
  <si>
    <t>210010521.S</t>
  </si>
  <si>
    <t>Odviečkovanie alebo zaviečkovanie krabíc - viečko na závit</t>
  </si>
  <si>
    <t>1657287574</t>
  </si>
  <si>
    <t>345410003100.S</t>
  </si>
  <si>
    <t>Viečko na krabicu KO 68</t>
  </si>
  <si>
    <t>1718775509</t>
  </si>
  <si>
    <t>210010522.S</t>
  </si>
  <si>
    <t>Odviečkovanie alebo zaviečkovanie krabíc - viečko na skrutky</t>
  </si>
  <si>
    <t>-731195989</t>
  </si>
  <si>
    <t>345410003200.S</t>
  </si>
  <si>
    <t>Viečko na krabicu KO 97 V</t>
  </si>
  <si>
    <t>-423149986</t>
  </si>
  <si>
    <t>210011303.S</t>
  </si>
  <si>
    <t>Osadenie polyamidovej príchytky (hmoždinky) HM 10, do tehlového muriva</t>
  </si>
  <si>
    <t>223188098</t>
  </si>
  <si>
    <t>311310002900.S</t>
  </si>
  <si>
    <t>Hmoždinka klasická, sivá, M 10x50 mm</t>
  </si>
  <si>
    <t>-325129207</t>
  </si>
  <si>
    <t>210020001.S</t>
  </si>
  <si>
    <t>Káblové vešiaky a závesy, hák pre voľné uloženie kábla z pásky 30 x 3 mm</t>
  </si>
  <si>
    <t>-1625233211</t>
  </si>
  <si>
    <t>345760005700.S</t>
  </si>
  <si>
    <t>Hák závesný Hz 5 D 50 mm</t>
  </si>
  <si>
    <t>-1458925539</t>
  </si>
  <si>
    <t>210020012.S</t>
  </si>
  <si>
    <t>Hrebeňový záves pre 10 káblov</t>
  </si>
  <si>
    <t>-394094662</t>
  </si>
  <si>
    <t>2117112016</t>
  </si>
  <si>
    <t>345760008300.S</t>
  </si>
  <si>
    <t>Stojina SVzt 20 , oceľový U-profil 40/30/30/3 pozinkovaná</t>
  </si>
  <si>
    <t>-2021999169</t>
  </si>
  <si>
    <t>210020306.S</t>
  </si>
  <si>
    <t>Káblový žľab - káblový nosný systém, pozink., vrátane príslušenstva, 125/100 mm bez veka vrátane podpery</t>
  </si>
  <si>
    <t>-1351012887</t>
  </si>
  <si>
    <t>345750010100.S</t>
  </si>
  <si>
    <t>Žľab káblový, šxv 125x100 mm, z pozinkovanej ocele</t>
  </si>
  <si>
    <t>35203560</t>
  </si>
  <si>
    <t>345750014000.S</t>
  </si>
  <si>
    <t>Koleno 90° pre káblový žľab šxv 125x100 mm, z pozinkovanej ocele</t>
  </si>
  <si>
    <t>-780174765</t>
  </si>
  <si>
    <t>210020311.S</t>
  </si>
  <si>
    <t>Káblový žľab - káblový nosný systém, pozink., vrátane príslušenstva, 250/100 mm vrátane veka a podpery</t>
  </si>
  <si>
    <t>386678263</t>
  </si>
  <si>
    <t>345750010400.S</t>
  </si>
  <si>
    <t>Žľab káblový, šxv 250x100 mm, z pozinkovanej ocele</t>
  </si>
  <si>
    <t>155722323</t>
  </si>
  <si>
    <t>345750011800.S</t>
  </si>
  <si>
    <t>Kryt pre káblový žľab šírky 250 mm, z pozinkovanej ocele</t>
  </si>
  <si>
    <t>1420851270</t>
  </si>
  <si>
    <t>345750020900.S</t>
  </si>
  <si>
    <t>Koleno vnútorné pre káblový žľab šxv 250x100 mm, z pozinkovanej ocele</t>
  </si>
  <si>
    <t>-65104513</t>
  </si>
  <si>
    <t>210020341.S</t>
  </si>
  <si>
    <t>Podpierka pre žľab 50/25 mm</t>
  </si>
  <si>
    <t>-1267070218</t>
  </si>
  <si>
    <t>345750055900.S</t>
  </si>
  <si>
    <t>Podpera k elektroinštalačným žľabom 50</t>
  </si>
  <si>
    <t>2096433849</t>
  </si>
  <si>
    <t>210020342.S</t>
  </si>
  <si>
    <t>Podpierka pre žľab 150/25 mm</t>
  </si>
  <si>
    <t>-256126479</t>
  </si>
  <si>
    <t>345750056000.S</t>
  </si>
  <si>
    <t>Podpera k elektroinštalačným žľabom 150</t>
  </si>
  <si>
    <t>-825493005</t>
  </si>
  <si>
    <t>210020531.S</t>
  </si>
  <si>
    <t>Odkrytie a opätovné zakrytie veka káblových žľabov (na jestvujúcom zariadení) 40/40 a 100/40</t>
  </si>
  <si>
    <t>-377849540</t>
  </si>
  <si>
    <t>210020652.S</t>
  </si>
  <si>
    <t>Oceľová nosná konštrukcia pre prístroje a elektrické zariadenia hmotnosti do 10 kg</t>
  </si>
  <si>
    <t>559739089</t>
  </si>
  <si>
    <t>132110000400.S</t>
  </si>
  <si>
    <t>Tyč oceľová jemná kruhová D 8 mm, ozn. 10 000, podľa EN alebo EN ISO S185</t>
  </si>
  <si>
    <t>42087911</t>
  </si>
  <si>
    <t>132210006900.S</t>
  </si>
  <si>
    <t>Tyč oceľová jemná plochá šxhr 25x5 mm, ozn. 11 373, podľa EN alebo EN ISO S235JRG1</t>
  </si>
  <si>
    <t>-1925946492</t>
  </si>
  <si>
    <t>132310001200.S</t>
  </si>
  <si>
    <t>Tyč oceľová prierezu L 30x30x4 mm, ozn. 11 373, podľa EN ISO S235JRG1</t>
  </si>
  <si>
    <t>104438177</t>
  </si>
  <si>
    <t>246220000900.S</t>
  </si>
  <si>
    <t>Farba syntetická suríková S 2005</t>
  </si>
  <si>
    <t>-783837766</t>
  </si>
  <si>
    <t>246420001200.S</t>
  </si>
  <si>
    <t>Riedidlo S-6006 do syntetických a olejových látok</t>
  </si>
  <si>
    <t>-1652646511</t>
  </si>
  <si>
    <t>312110000800.S</t>
  </si>
  <si>
    <t>Elektróda zváracia E-R 117 D 2,5 mm x dĺ. 350 mm nelegovaná s rutilovým a kyslým obalom</t>
  </si>
  <si>
    <t>tks</t>
  </si>
  <si>
    <t>-1622017130</t>
  </si>
  <si>
    <t>210020671.S</t>
  </si>
  <si>
    <t>Konštrukcia oceľová, klasická všeobecná výroba, montáž vrátane základného náteru</t>
  </si>
  <si>
    <t>-1001884948</t>
  </si>
  <si>
    <t>132210006300.S</t>
  </si>
  <si>
    <t>Tyč oceľová jemná plochá šxhr 20x5 mm, ozn. 11 373, podľa EN alebo EN ISO S235JRG1</t>
  </si>
  <si>
    <t>1312897900</t>
  </si>
  <si>
    <t>848940077</t>
  </si>
  <si>
    <t>145540000500.S</t>
  </si>
  <si>
    <t>Profil oceľový 50x2 mm zváraný tenkostenný uzavretý štvorcový</t>
  </si>
  <si>
    <t>1901528397</t>
  </si>
  <si>
    <t>-1725613379</t>
  </si>
  <si>
    <t>-1269983808</t>
  </si>
  <si>
    <t>-1784273308</t>
  </si>
  <si>
    <t>210040512.S</t>
  </si>
  <si>
    <t>Ukončenie vodičov svorkou</t>
  </si>
  <si>
    <t>719751376</t>
  </si>
  <si>
    <t>345610020700.S</t>
  </si>
  <si>
    <t>Svornica radová RSA 1,5</t>
  </si>
  <si>
    <t>164333859</t>
  </si>
  <si>
    <t>210100001.S</t>
  </si>
  <si>
    <t>Ukončenie vodičov v rozvádzač. vrátane zapojenia a vodičovej koncovky do 2,5 mm2</t>
  </si>
  <si>
    <t>-1019935926</t>
  </si>
  <si>
    <t>354310017200.S</t>
  </si>
  <si>
    <t>Káblové oko medené lisovacie CU 0,75x3 KU-L</t>
  </si>
  <si>
    <t>241533913</t>
  </si>
  <si>
    <t>210100254.S</t>
  </si>
  <si>
    <t>Ukončenie celoplastových káblov zmrašť. záklopkou alebo páskou do 4 x 95 mm2</t>
  </si>
  <si>
    <t>-1074143981</t>
  </si>
  <si>
    <t>345840000719.S</t>
  </si>
  <si>
    <t>Teplom zmraštiteľný káblový uzáver TZUKG 55/25 s lepidlom</t>
  </si>
  <si>
    <t>1662405084</t>
  </si>
  <si>
    <t>210100351.S</t>
  </si>
  <si>
    <t>Upchávka pre káble alebo šnúry do 4 žíl do P 21</t>
  </si>
  <si>
    <t>-823050486</t>
  </si>
  <si>
    <t>343430004100.S</t>
  </si>
  <si>
    <t>Bužírka zmrašťovacia 4,8x2,4 mm, dĺžka 1 m</t>
  </si>
  <si>
    <t>595681784</t>
  </si>
  <si>
    <t>345710032900.S</t>
  </si>
  <si>
    <t>Vývodka káblová PG 7 z PA s PG závitom, -5 až 60 °C, IP66, UV odolná</t>
  </si>
  <si>
    <t>95131403</t>
  </si>
  <si>
    <t>345720002700.S</t>
  </si>
  <si>
    <t>Dutinka lisovacia DI 4-10 izolovaná</t>
  </si>
  <si>
    <t>-404420213</t>
  </si>
  <si>
    <t>345810007500.S</t>
  </si>
  <si>
    <t>Zmršťovacia káblová koncovka VE3512 4x6 - 4x25 mm2</t>
  </si>
  <si>
    <t>-1479168159</t>
  </si>
  <si>
    <t>210110001.S</t>
  </si>
  <si>
    <t>Jednopólový spínač - radenie 1, nástenný IP 44, vrátane zapojenia</t>
  </si>
  <si>
    <t>1071503838</t>
  </si>
  <si>
    <t>345340003000.S</t>
  </si>
  <si>
    <t>Spínač jednopólový nástenný IP 44</t>
  </si>
  <si>
    <t>-1617611878</t>
  </si>
  <si>
    <t>210110003.S</t>
  </si>
  <si>
    <t>Sériový spínač -  radenie 5, nástenný IP 44 vrátane zapojenia</t>
  </si>
  <si>
    <t>-1479036718</t>
  </si>
  <si>
    <t>345330002965.S</t>
  </si>
  <si>
    <t>Prepínač pre zapustenú montáž, bezšr., radenie 5, IP44</t>
  </si>
  <si>
    <t>-1133369978</t>
  </si>
  <si>
    <t>210110004.S</t>
  </si>
  <si>
    <t>Striedavý prepínač - radenie 6, nástenný, IP 44, vrátane zapojenia</t>
  </si>
  <si>
    <t>1054295464</t>
  </si>
  <si>
    <t>345330002920.S</t>
  </si>
  <si>
    <t>Spínač striedavý nástenný, radenie č.6, IP 44</t>
  </si>
  <si>
    <t>-824893794</t>
  </si>
  <si>
    <t>210110005.S</t>
  </si>
  <si>
    <t>Krížový prepínač - radenie 7, nástenný IP 44, vrátane zapojenia</t>
  </si>
  <si>
    <t>-860424240</t>
  </si>
  <si>
    <t>345330002925.S</t>
  </si>
  <si>
    <t>Prepínač krížový nástenný, radenie 7, IP44</t>
  </si>
  <si>
    <t>293541524</t>
  </si>
  <si>
    <t>210111021.S</t>
  </si>
  <si>
    <t>Domová zásuvka pre zapustenú montáž IP 44, vrátane zapojenia 250 V / 16A,  2P + PE</t>
  </si>
  <si>
    <t>708665344</t>
  </si>
  <si>
    <t>345520000500.S</t>
  </si>
  <si>
    <t>Zásuvka jednonásobná zapustená, radenie 2P+T, s detskou ochranou IP44</t>
  </si>
  <si>
    <t>832323603</t>
  </si>
  <si>
    <t>210111023.S</t>
  </si>
  <si>
    <t>Domová zásuvka s prepäťovou ochranou pre zapustenú montáž IP 44, vrátane zapojenia 250V / 16A 2P + PE</t>
  </si>
  <si>
    <t>-277245758</t>
  </si>
  <si>
    <t>345520000460.S</t>
  </si>
  <si>
    <t>Zásuvka jednonásobná s prepäťovou ochranou zapustená, radenie 2P+PE</t>
  </si>
  <si>
    <t>-1110555718</t>
  </si>
  <si>
    <t>210190004.S</t>
  </si>
  <si>
    <t>Montáž oceľoplechovej rozvodnice do váhy 150 kg</t>
  </si>
  <si>
    <t>-2045794678</t>
  </si>
  <si>
    <t>357140007630</t>
  </si>
  <si>
    <t>Rozvodnicová skriňa oceľoplechová DN43-2413, pre nástennú montáž, OEZ</t>
  </si>
  <si>
    <t>11797792</t>
  </si>
  <si>
    <t>210200012</t>
  </si>
  <si>
    <t>Svietidlo interierové, exterierove  montáž</t>
  </si>
  <si>
    <t>-2129616961</t>
  </si>
  <si>
    <t>3480714770</t>
  </si>
  <si>
    <t>Svietidlo  - LEDVANCE PANEL LED 1200 40W/300K</t>
  </si>
  <si>
    <t>1788921494</t>
  </si>
  <si>
    <t>3480714770-2</t>
  </si>
  <si>
    <t>Svietidlo  MASSIVE, LED 24W, IP66 (D,D3,D4,D5 )</t>
  </si>
  <si>
    <t>-1232889710</t>
  </si>
  <si>
    <t>3480714770-12</t>
  </si>
  <si>
    <t>Svietidlo  -Astro ATEX LED-14685lm-4000K-CRI 80</t>
  </si>
  <si>
    <t>-856129563</t>
  </si>
  <si>
    <t>3480724320</t>
  </si>
  <si>
    <t>Núdzové svietidlá IP65 typ NS PD  1x8W/3hod, len núdz.režim</t>
  </si>
  <si>
    <t>91599679</t>
  </si>
  <si>
    <t>210220001.S</t>
  </si>
  <si>
    <t>Uzemňovacie vedenie na povrchu FeZn drôt zvodový Ø 8-10</t>
  </si>
  <si>
    <t>-684242418</t>
  </si>
  <si>
    <t>354410054700.S</t>
  </si>
  <si>
    <t>Drôt bleskozvodový FeZn, d 8 mm</t>
  </si>
  <si>
    <t>-1198332711</t>
  </si>
  <si>
    <t>210220020.S</t>
  </si>
  <si>
    <t>Uzemňovacie vedenie v zemi FeZn do 120 mm2 vrátane izolácie spojov</t>
  </si>
  <si>
    <t>1468985485</t>
  </si>
  <si>
    <t>354410058800.S</t>
  </si>
  <si>
    <t>Pásovina uzemňovacia FeZn 30 x 4 mm</t>
  </si>
  <si>
    <t>1885975194</t>
  </si>
  <si>
    <t>210220021.S</t>
  </si>
  <si>
    <t>Uzemňovacie vedenie v zemi FeZn vrátane izolácie spojov O 10 mm</t>
  </si>
  <si>
    <t>510545083</t>
  </si>
  <si>
    <t>354410054800.S</t>
  </si>
  <si>
    <t>Drôt bleskozvodový FeZn, d 10 mm</t>
  </si>
  <si>
    <t>431696657</t>
  </si>
  <si>
    <t>210220050.S</t>
  </si>
  <si>
    <t>Označenie zvodov číselnými štítkami</t>
  </si>
  <si>
    <t>-1153398844</t>
  </si>
  <si>
    <t>354410064700.S</t>
  </si>
  <si>
    <t>Štítok orientačný nerezový na zvody 0</t>
  </si>
  <si>
    <t>907890726</t>
  </si>
  <si>
    <t>210220101.S</t>
  </si>
  <si>
    <t>Podpery vedenia FeZn na plochú strechu PV21</t>
  </si>
  <si>
    <t>1846365928</t>
  </si>
  <si>
    <t>354410034800.S</t>
  </si>
  <si>
    <t>Podpera vedenia FeZn na ploché strechy označenie PV 21 oceľ</t>
  </si>
  <si>
    <t>1570124653</t>
  </si>
  <si>
    <t>354410034900.S</t>
  </si>
  <si>
    <t>Podložka plastová k podpere vedenia FeZn označenie podložka k PV 21</t>
  </si>
  <si>
    <t>-1013399192</t>
  </si>
  <si>
    <t>210220105.S</t>
  </si>
  <si>
    <t>Podpery vedenia FeZn do muriva PV 01h a PV 01, 02, 03</t>
  </si>
  <si>
    <t>1275282910</t>
  </si>
  <si>
    <t>311310008520.S</t>
  </si>
  <si>
    <t>Hmoždinka 12x160 rámová KPR</t>
  </si>
  <si>
    <t>1745631739</t>
  </si>
  <si>
    <t>354410031900.S</t>
  </si>
  <si>
    <t>Podpera vedenia FeZn do muriva a do hmoždinky označenie PV 01 h</t>
  </si>
  <si>
    <t>1168145833</t>
  </si>
  <si>
    <t>210220205.S</t>
  </si>
  <si>
    <t>Zachytávacia tyč FeZn na oceľové konštrukcie JK05</t>
  </si>
  <si>
    <t>1464684910</t>
  </si>
  <si>
    <t>354410023500.S</t>
  </si>
  <si>
    <t>Tyč zachytávacia FeZn na oceľové konštrukcie označenie JK 05</t>
  </si>
  <si>
    <t>1463766316</t>
  </si>
  <si>
    <t>210220210.S</t>
  </si>
  <si>
    <t>Podstavec betónový FeZn k zachytávacej tyči JP</t>
  </si>
  <si>
    <t>-518943482</t>
  </si>
  <si>
    <t>354410024800.S</t>
  </si>
  <si>
    <t>Podstavec betónový k zachytávacej tyči FeZn označenie JP a OB 350x350</t>
  </si>
  <si>
    <t>2001910762</t>
  </si>
  <si>
    <t>354410030650.S</t>
  </si>
  <si>
    <t>Podložka ochranná AlMgSi k betónovému podstavcu, d 330 mm</t>
  </si>
  <si>
    <t>-279772925</t>
  </si>
  <si>
    <t>210220220.S</t>
  </si>
  <si>
    <t>Držiak zachytávacej tyče FeZn DJ1-8</t>
  </si>
  <si>
    <t>-179098444</t>
  </si>
  <si>
    <t>354410023700.S</t>
  </si>
  <si>
    <t>Držiak zachytávacej tyče s platničkou ocelový žiarovo zinkovaný označenie DJ 1 s platničkou</t>
  </si>
  <si>
    <t>-2060560241</t>
  </si>
  <si>
    <t>210220230.S</t>
  </si>
  <si>
    <t>Ochranná strieška FeZn</t>
  </si>
  <si>
    <t>-388980856</t>
  </si>
  <si>
    <t>354410025200.S</t>
  </si>
  <si>
    <t>Strieška FeZn ochranná pri hrebeni strechy označenie OS 07</t>
  </si>
  <si>
    <t>1921276387</t>
  </si>
  <si>
    <t>210220240.S</t>
  </si>
  <si>
    <t>Svorka FeZn k zachytávacej, uzemňovacej tyči  SJ</t>
  </si>
  <si>
    <t>-1490001934</t>
  </si>
  <si>
    <t>354410002000.S</t>
  </si>
  <si>
    <t>Svorka FeZn k uzemňovacej tyči označenie SJ 03</t>
  </si>
  <si>
    <t>-1879811073</t>
  </si>
  <si>
    <t>210220241.S</t>
  </si>
  <si>
    <t>Svorka FeZn krížová SK a diagonálna krížová DKS</t>
  </si>
  <si>
    <t>702661415</t>
  </si>
  <si>
    <t>354410002800.S</t>
  </si>
  <si>
    <t>Svorka FeZn krížová diagonálna označenie DKS02</t>
  </si>
  <si>
    <t>-2070365232</t>
  </si>
  <si>
    <t>210220243.S</t>
  </si>
  <si>
    <t>Svorka FeZn spojovacia SS</t>
  </si>
  <si>
    <t>-859648525</t>
  </si>
  <si>
    <t>354410003400.S</t>
  </si>
  <si>
    <t>Svorka FeZn spojovacia označenie SS 2 skrutky s príložkou</t>
  </si>
  <si>
    <t>844537828</t>
  </si>
  <si>
    <t>210220245.S</t>
  </si>
  <si>
    <t>Svorka FeZn pripojovacia SP</t>
  </si>
  <si>
    <t>1798813930</t>
  </si>
  <si>
    <t>354410004100.S</t>
  </si>
  <si>
    <t>Svorka FeZn pripájaca označenie SP 2</t>
  </si>
  <si>
    <t>1791741268</t>
  </si>
  <si>
    <t>210220247.S</t>
  </si>
  <si>
    <t>Svorka FeZn skúšobná SZ</t>
  </si>
  <si>
    <t>-1769040176</t>
  </si>
  <si>
    <t>354410004300.S</t>
  </si>
  <si>
    <t>Svorka FeZn skúšobná označenie SZ</t>
  </si>
  <si>
    <t>503074318</t>
  </si>
  <si>
    <t>210220253.S</t>
  </si>
  <si>
    <t>Svorka FeZn uzemňovacia SR03</t>
  </si>
  <si>
    <t>-1494091770</t>
  </si>
  <si>
    <t>354410000900.S</t>
  </si>
  <si>
    <t>Svorka FeZn uzemňovacia označenie SR 03 A</t>
  </si>
  <si>
    <t>1817198208</t>
  </si>
  <si>
    <t>210220260.S</t>
  </si>
  <si>
    <t>Ochranný uholník FeZn OU</t>
  </si>
  <si>
    <t>573856149</t>
  </si>
  <si>
    <t>354410053400.S</t>
  </si>
  <si>
    <t>Uholník ochranný FeZn označenie OU 2 m</t>
  </si>
  <si>
    <t>1317239725</t>
  </si>
  <si>
    <t>210220261.S</t>
  </si>
  <si>
    <t>Držiak ochranného uholníka FeZn do muriva DUZ</t>
  </si>
  <si>
    <t>-303805137</t>
  </si>
  <si>
    <t>354410053600.S</t>
  </si>
  <si>
    <t>Držiak FeZn ochranného uholníka do muriva označenie DUZ</t>
  </si>
  <si>
    <t>-1137173331</t>
  </si>
  <si>
    <t>210290903.S</t>
  </si>
  <si>
    <t>Vŕtanie upevňovacieho bodu pre svietidlo do betónu</t>
  </si>
  <si>
    <t>-61425762</t>
  </si>
  <si>
    <t>210292019.S</t>
  </si>
  <si>
    <t>Preskúšanie stúpajúcich hlavných vedení s prezvonením a označením farbou v jednej rozvodnej skrini</t>
  </si>
  <si>
    <t>601427861</t>
  </si>
  <si>
    <t>210292021.S</t>
  </si>
  <si>
    <t>Zfázovanie žíl káblov a vedení do štyroch žíl</t>
  </si>
  <si>
    <t>-1686288058</t>
  </si>
  <si>
    <t>210292041.S</t>
  </si>
  <si>
    <t>Preskúšanie svetelného alebo zásuvkového okruhu sprevádzkovaním</t>
  </si>
  <si>
    <t>472355882</t>
  </si>
  <si>
    <t>210800003.S</t>
  </si>
  <si>
    <t>Vodič medený uložený voľne CYY 450/750 V  4mm2</t>
  </si>
  <si>
    <t>-297541610</t>
  </si>
  <si>
    <t>341110010700.S</t>
  </si>
  <si>
    <t>Vodič medený CYY 4 mm2</t>
  </si>
  <si>
    <t>-318930287</t>
  </si>
  <si>
    <t>341110011300.S</t>
  </si>
  <si>
    <t>Vodič medený CY 4 mm2</t>
  </si>
  <si>
    <t>-723944662</t>
  </si>
  <si>
    <t>210800004.S</t>
  </si>
  <si>
    <t>Vodič medený uložený voľne CYY 450/750 V  6mm2</t>
  </si>
  <si>
    <t>625692578</t>
  </si>
  <si>
    <t>341110010800.S</t>
  </si>
  <si>
    <t>Vodič medený CYY 6 mm2</t>
  </si>
  <si>
    <t>-444018601</t>
  </si>
  <si>
    <t>210800107.S</t>
  </si>
  <si>
    <t>Kábel medený uložený voľne CYKY 450/750 V 3x1,5</t>
  </si>
  <si>
    <t>13650989</t>
  </si>
  <si>
    <t>341110000700.S</t>
  </si>
  <si>
    <t>Kábel medený CYKY-O 3x1,5 mm2</t>
  </si>
  <si>
    <t>1890111065</t>
  </si>
  <si>
    <t>210800161.S</t>
  </si>
  <si>
    <t>Kábel medený uložený pevne CYKY 450/750 V 5x6</t>
  </si>
  <si>
    <t>-1769121169</t>
  </si>
  <si>
    <t>341110002200.S</t>
  </si>
  <si>
    <t>Kábel medený CYKY-J 5x6 mm2</t>
  </si>
  <si>
    <t>1115595507</t>
  </si>
  <si>
    <t>210800186.S</t>
  </si>
  <si>
    <t>Kábel medený uložený v rúrke CYKY 450/750 V 3x1,5</t>
  </si>
  <si>
    <t>-168215217</t>
  </si>
  <si>
    <t>-1618957070</t>
  </si>
  <si>
    <t>210800226.S</t>
  </si>
  <si>
    <t>Kábel medený uložený pod omietkou CYKY  450/750 V  3x1,5mm2</t>
  </si>
  <si>
    <t>1643135062</t>
  </si>
  <si>
    <t>-2105609697</t>
  </si>
  <si>
    <t>210950111.S</t>
  </si>
  <si>
    <t>Zväzkovanie jednožilových káblov VN</t>
  </si>
  <si>
    <t>-890302503</t>
  </si>
  <si>
    <t>247710003800.S</t>
  </si>
  <si>
    <t>Páska sťahovacia lxš 130x2,9 mm</t>
  </si>
  <si>
    <t>781397069</t>
  </si>
  <si>
    <t>213291001</t>
  </si>
  <si>
    <t>Lešenie pojazdné</t>
  </si>
  <si>
    <t>249739236</t>
  </si>
  <si>
    <t>213291010</t>
  </si>
  <si>
    <t>Rozvádazč HR</t>
  </si>
  <si>
    <t>-1200179022</t>
  </si>
  <si>
    <t>998921203.S</t>
  </si>
  <si>
    <t>Presun hmôt pre montáž silnoprúdových rozvodov a zariadení v stavbe (objekte) výšky nad 7 do 24 m</t>
  </si>
  <si>
    <t>-1904070557</t>
  </si>
  <si>
    <t>MD</t>
  </si>
  <si>
    <t>Mimostavenisková doprava</t>
  </si>
  <si>
    <t>-758111025</t>
  </si>
  <si>
    <t>MV</t>
  </si>
  <si>
    <t>Murárske výpomoci</t>
  </si>
  <si>
    <t>-1012693594</t>
  </si>
  <si>
    <t>PD</t>
  </si>
  <si>
    <t>Presun dodávok</t>
  </si>
  <si>
    <t>-1752142661</t>
  </si>
  <si>
    <t>PM</t>
  </si>
  <si>
    <t>Podružný materiál</t>
  </si>
  <si>
    <t>680151423</t>
  </si>
  <si>
    <t>PPV</t>
  </si>
  <si>
    <t>Podiel pridružených výkonov</t>
  </si>
  <si>
    <t>1823453949</t>
  </si>
  <si>
    <t>HZS</t>
  </si>
  <si>
    <t>Hodinové zúčtovacie sadzby</t>
  </si>
  <si>
    <t>HZS000113.S</t>
  </si>
  <si>
    <t>Stavebno montážne práce náročné ucelené - odborné, tvorivé remeselné (Tr. 3) v rozsahu viac ako 8 hodín</t>
  </si>
  <si>
    <t>512</t>
  </si>
  <si>
    <t>42627547</t>
  </si>
  <si>
    <t>HZS000114.S</t>
  </si>
  <si>
    <t>Stavebno montážne práce najnáročnejšie na odbornosť - prehliadky pracoviska a revízie (Tr. 4) v rozsahu viac ako 8 hodín</t>
  </si>
  <si>
    <t>-836817259</t>
  </si>
  <si>
    <t>SO 01-5 - Lokálny zdroj energie - fotovoltaika</t>
  </si>
  <si>
    <t xml:space="preserve">    95-M - Revízie</t>
  </si>
  <si>
    <t>210020303.S</t>
  </si>
  <si>
    <t>Káblový žľab - káblový nosný systém, pozink., vrátane príslušenstva, 62/50 mm vrátane veka a podpery</t>
  </si>
  <si>
    <t>1404605289</t>
  </si>
  <si>
    <t>345750008600.S</t>
  </si>
  <si>
    <t>Žľab káblový, šxv 62x50 mm, z pozinkovanej ocele</t>
  </si>
  <si>
    <t>753285328</t>
  </si>
  <si>
    <t>345750011200.S</t>
  </si>
  <si>
    <t>Kryt pre káblový žľab šírky 62 mm, z pozinkovanej ocele</t>
  </si>
  <si>
    <t>889286012</t>
  </si>
  <si>
    <t>345750012500.S</t>
  </si>
  <si>
    <t>Koleno 90° pre káblový žľab šxv 62x50 mm, z pozinkovanej ocele</t>
  </si>
  <si>
    <t>-756231347</t>
  </si>
  <si>
    <t>345750031400.S</t>
  </si>
  <si>
    <t>T-kus pre káblový žľab 3x62x50 mm, z pozinkovanej ocele</t>
  </si>
  <si>
    <t>-1027132630</t>
  </si>
  <si>
    <t>345750034200.S</t>
  </si>
  <si>
    <t>Kryt T-kusu pre káblový žľab šírky 3x62 mm, z pozinkovanej ocele</t>
  </si>
  <si>
    <t>900859360</t>
  </si>
  <si>
    <t>345750044300.S</t>
  </si>
  <si>
    <t>Záves v tvare U pre káblový žľab šírky 62 mm, z pozinkovanej ocele</t>
  </si>
  <si>
    <t>1055614001</t>
  </si>
  <si>
    <t>345750053900.S</t>
  </si>
  <si>
    <t>Závitová tyč pre káblový žľab, M8 (1000 mm)</t>
  </si>
  <si>
    <t>1894191537</t>
  </si>
  <si>
    <t>210100002.S</t>
  </si>
  <si>
    <t>Ukončenie vodičov v rozvádzač. vrátane zapojenia a vodičovej koncovky do 6 mm2</t>
  </si>
  <si>
    <t>-1922893422</t>
  </si>
  <si>
    <t>354310017900.S</t>
  </si>
  <si>
    <t>Káblové oko medené lisovacie CU 4x4 KU-L</t>
  </si>
  <si>
    <t>-1728550920</t>
  </si>
  <si>
    <t>210100003.S</t>
  </si>
  <si>
    <t>Ukončenie vodičov v rozvádzač. vrátane zapojenia a vodičovej koncovky do 16 mm2</t>
  </si>
  <si>
    <t>-452953548</t>
  </si>
  <si>
    <t>345720003900.S</t>
  </si>
  <si>
    <t>Dutinka lisovacia DI 16-18 izolovaná</t>
  </si>
  <si>
    <t>1823136279</t>
  </si>
  <si>
    <t>354310012900.S</t>
  </si>
  <si>
    <t>Káblové oko hliníkové lisovacie 16 AL 617055</t>
  </si>
  <si>
    <t>-2129678287</t>
  </si>
  <si>
    <t>354310018500.S</t>
  </si>
  <si>
    <t>Káblové oko medené lisovacie CU 10x10 KU-L</t>
  </si>
  <si>
    <t>815330295</t>
  </si>
  <si>
    <t>210190001.S</t>
  </si>
  <si>
    <t>Montáž oceľoplechovej rozvodnice do váhy 20 kg</t>
  </si>
  <si>
    <t>980562539</t>
  </si>
  <si>
    <t>357140008000</t>
  </si>
  <si>
    <t>Rozvodnicová skriňa oceľoplechová RZB-N-3S72, pre nástennú montáž, OEZ</t>
  </si>
  <si>
    <t>-161294280</t>
  </si>
  <si>
    <t>210220291.S</t>
  </si>
  <si>
    <t>Vodivé spojenie ochrannej rúrky s vodičom, obojstranné</t>
  </si>
  <si>
    <t>-1586158413</t>
  </si>
  <si>
    <t>1953606282</t>
  </si>
  <si>
    <t>354410004900.S</t>
  </si>
  <si>
    <t>Svorka FeZn na 1" potrubie označenie ST 03</t>
  </si>
  <si>
    <t>-1152733978</t>
  </si>
  <si>
    <t>221277007</t>
  </si>
  <si>
    <t>210501005.S</t>
  </si>
  <si>
    <t>Prípravné práce pred zahájením montáže fotovoltických systémov</t>
  </si>
  <si>
    <t>-710991233</t>
  </si>
  <si>
    <t>210501055.S</t>
  </si>
  <si>
    <t>Montáž konštrukcie pre kotvenie fotovoltických panelov na plochú strechu</t>
  </si>
  <si>
    <t>376618600</t>
  </si>
  <si>
    <t>346510004130.S</t>
  </si>
  <si>
    <t>Fotovoltická konštrukcia pre ploché strechy, do 500 panelov</t>
  </si>
  <si>
    <t>-1274659291</t>
  </si>
  <si>
    <t>210501105.S</t>
  </si>
  <si>
    <t>Montáž a stringovanie fotovoltického panelu bezrámového na strechu</t>
  </si>
  <si>
    <t>1356340143</t>
  </si>
  <si>
    <t>346510000110.S</t>
  </si>
  <si>
    <t>Fotovoltický modul pre strešné inštalácie 120-cells halfcut, monokryštalický, 380 - 420 Wp</t>
  </si>
  <si>
    <t>1108940816</t>
  </si>
  <si>
    <t>210501131.S</t>
  </si>
  <si>
    <t>Montáž zariadení pre monitorovanie a odpínanie fotovoltických panelov</t>
  </si>
  <si>
    <t>-1018327209</t>
  </si>
  <si>
    <t>346510005160.S</t>
  </si>
  <si>
    <t>Optimizér pre monitorovanie a optimalizáciu fotovoltických panelov</t>
  </si>
  <si>
    <t>-640316022</t>
  </si>
  <si>
    <t>346510005170.S</t>
  </si>
  <si>
    <t>Odpínač fotovoltických panelov</t>
  </si>
  <si>
    <t>-443436470</t>
  </si>
  <si>
    <t>210501215.S</t>
  </si>
  <si>
    <t>Montáž rozvádzača pre lokálny fotovoltický zdroj nad 63 A do 160 A</t>
  </si>
  <si>
    <t>-1563865272</t>
  </si>
  <si>
    <t>346510002150.S</t>
  </si>
  <si>
    <t>Fotovoltický rozvádzač pre On-Grid lokálny fotovoltický zdroj do výkonu 100A/3F, sieťová ochrana (U,F,T)</t>
  </si>
  <si>
    <t>1230863527</t>
  </si>
  <si>
    <t>210501235.S</t>
  </si>
  <si>
    <t>Zhotovenie štruktúrovanej kabeláže rozvádzača pre lokálny fotovoltický zdroj nad 63 A do 160 A</t>
  </si>
  <si>
    <t>1655369013</t>
  </si>
  <si>
    <t>210501267.S</t>
  </si>
  <si>
    <t>Montáž fotovoltického striedača jednofázového s ESS pre rezidenčné inštalácie</t>
  </si>
  <si>
    <t>-801191817</t>
  </si>
  <si>
    <t>346510000740.S</t>
  </si>
  <si>
    <t>Fotovoltický striedač pre rezidenčné inštalácie, 1-fázový do 16 A s ESS, do 3kW/3,6kWp, 1F s ESS</t>
  </si>
  <si>
    <t>-475204148</t>
  </si>
  <si>
    <t>210501269.S</t>
  </si>
  <si>
    <t>Montáž fotovoltického striedača trojfázového s ESS pre rezidenčné inštalácie</t>
  </si>
  <si>
    <t>1523657230</t>
  </si>
  <si>
    <t>346510000750.S</t>
  </si>
  <si>
    <t>Fotovoltický striedač pre rezidenčné inštalácie, 3-fázový do 3x16 A s ESS, do 10kW/15kWp, 3F s ESS</t>
  </si>
  <si>
    <t>-471534651</t>
  </si>
  <si>
    <t>210501287.S</t>
  </si>
  <si>
    <t>Zhotovenie štruktúrovanej kabeláže na strane fotovoltického striedača jednofázového s ESS pre rezidenčné inštalácie</t>
  </si>
  <si>
    <t>-485514217</t>
  </si>
  <si>
    <t>Vodič medený uložený voľne EFK SOLAR 6,0 CE-CL 1000 V  6mm2</t>
  </si>
  <si>
    <t>848743774</t>
  </si>
  <si>
    <t>341110012800.S</t>
  </si>
  <si>
    <t>Vodič medený EFK SOLAR 6,0 CE-CL 1x6 mm2</t>
  </si>
  <si>
    <t>-1631436809</t>
  </si>
  <si>
    <t>210800203.S</t>
  </si>
  <si>
    <t>Kábel medený uložený v rúrke CYKY 450/750 V 5x16</t>
  </si>
  <si>
    <t>-1894953042</t>
  </si>
  <si>
    <t>341110002400.S</t>
  </si>
  <si>
    <t>Kábel medený CYKY 5x16 mm2</t>
  </si>
  <si>
    <t>2003553426</t>
  </si>
  <si>
    <t>210800613.S</t>
  </si>
  <si>
    <t>Vodič medený uložený voľne H07V-K (CYA)  450/750 V 6</t>
  </si>
  <si>
    <t>-1526738198</t>
  </si>
  <si>
    <t>341310009100.S</t>
  </si>
  <si>
    <t>Vodič medený flexibilný H07V-K 6 mm2</t>
  </si>
  <si>
    <t>-487109831</t>
  </si>
  <si>
    <t>210800615.S</t>
  </si>
  <si>
    <t>Vodič medený uložený voľne H07V-K (CYA)  450/750 V 16</t>
  </si>
  <si>
    <t>-1445860289</t>
  </si>
  <si>
    <t>341310009300.S</t>
  </si>
  <si>
    <t>Vodič medený flexibilný H07V-K 16 mm2</t>
  </si>
  <si>
    <t>-1227754188</t>
  </si>
  <si>
    <t>ROzvádazč FVA s výbavou</t>
  </si>
  <si>
    <t>1845049186</t>
  </si>
  <si>
    <t>213291031-2</t>
  </si>
  <si>
    <t>Uvedenie do prevádzky, oživenie, testovanie prevádzky, zaškolenie obsluhy</t>
  </si>
  <si>
    <t>-330314350</t>
  </si>
  <si>
    <t>800535100</t>
  </si>
  <si>
    <t>2131339814</t>
  </si>
  <si>
    <t>-512384830</t>
  </si>
  <si>
    <t>1487280903</t>
  </si>
  <si>
    <t>95-M</t>
  </si>
  <si>
    <t>Revízie</t>
  </si>
  <si>
    <t>950101003.S</t>
  </si>
  <si>
    <t>Rozvodne zariadenia rozvádzača rámového, panelového, skriňového, pultového nad 10 do 30 prístrojov</t>
  </si>
  <si>
    <t>pole</t>
  </si>
  <si>
    <t>-909748760</t>
  </si>
  <si>
    <t>950103002.S</t>
  </si>
  <si>
    <t>El. inšt. kontrola stavu el. okruhu vrátane inštal., ovládacích a istiacich prvkov, ale bez pripoj. spotrebičov v priestore bezp. nad 5 do 10 vývodov</t>
  </si>
  <si>
    <t>obv.</t>
  </si>
  <si>
    <t>1032044731</t>
  </si>
  <si>
    <t>-1179050277</t>
  </si>
  <si>
    <t>1390642873</t>
  </si>
  <si>
    <t>SO 01-6 - Vzduchotechnika</t>
  </si>
  <si>
    <t xml:space="preserve">    769 - Montáž vzduchotechnických zariadení</t>
  </si>
  <si>
    <t>Montáž vzduchotechnických zariadení</t>
  </si>
  <si>
    <t>769021000.S</t>
  </si>
  <si>
    <t>Montáž spiro potrubia do DN 100</t>
  </si>
  <si>
    <t>1443655905</t>
  </si>
  <si>
    <t>429810000200</t>
  </si>
  <si>
    <t>Potrubie kruhové spiro DN 100, dĺžka 1000 mm, TZB GLOBAL</t>
  </si>
  <si>
    <t>-167394991</t>
  </si>
  <si>
    <t>769021009.S</t>
  </si>
  <si>
    <t>Montáž spiro potrubia DN 200-225</t>
  </si>
  <si>
    <t>-187234229</t>
  </si>
  <si>
    <t>429810000700.S</t>
  </si>
  <si>
    <t>Potrubie kruhové spiro DN 200, dĺžka 1000 mm</t>
  </si>
  <si>
    <t>204059589</t>
  </si>
  <si>
    <t>769021015.S</t>
  </si>
  <si>
    <t>Montáž spiro potrubia DN 315-355</t>
  </si>
  <si>
    <t>-961024914</t>
  </si>
  <si>
    <t>429850011200.S</t>
  </si>
  <si>
    <t>T-kus DN 315 pre kruhové spiro potrubie</t>
  </si>
  <si>
    <t>1479429463</t>
  </si>
  <si>
    <t>429810001100.S</t>
  </si>
  <si>
    <t>Potrubie kruhové spiro DN 315, dĺžka 1000 mm</t>
  </si>
  <si>
    <t>1267181267</t>
  </si>
  <si>
    <t>769021496.S</t>
  </si>
  <si>
    <t>Montáž výfukovej hlavice kruhovej do priemeru 230 mm</t>
  </si>
  <si>
    <t>-1988028116</t>
  </si>
  <si>
    <t>429720011600.S</t>
  </si>
  <si>
    <t>Hlavica výfuková kruhová so sitom DN 200</t>
  </si>
  <si>
    <t>-56342514</t>
  </si>
  <si>
    <t>769021499.S</t>
  </si>
  <si>
    <t>Montáž výfukovej hlavice kruhovej priemeru 250-315 mm</t>
  </si>
  <si>
    <t>6669869</t>
  </si>
  <si>
    <t>429720012000.S</t>
  </si>
  <si>
    <t>Hlavica výfuková kruhová so sitom DN 315</t>
  </si>
  <si>
    <t>-151995051</t>
  </si>
  <si>
    <t>769025069.S</t>
  </si>
  <si>
    <t>Montáž tlmiča hluku pre kruhové potrubie priemeru 315-355 mm</t>
  </si>
  <si>
    <t>-2049010850</t>
  </si>
  <si>
    <t>429760009300.S</t>
  </si>
  <si>
    <t>Tlmič hluku pre kruhové potrubie, priemer/dĺžka 315/900 mm</t>
  </si>
  <si>
    <t>-1933360168</t>
  </si>
  <si>
    <t>769025114.S</t>
  </si>
  <si>
    <t>Montáž tlmiacej vložky kruhovej priemeru 180-250 mm D+M</t>
  </si>
  <si>
    <t>1472387224</t>
  </si>
  <si>
    <t>769025273.S</t>
  </si>
  <si>
    <t>Montáž spätnej klapky do kruhového potrubia priemeru 160-200 mm</t>
  </si>
  <si>
    <t>-770329785</t>
  </si>
  <si>
    <t>429710068700.S</t>
  </si>
  <si>
    <t>Klapka spätná, motýlová d 200 mm, dĺžka 140 mm, oceľová pre kruhové potrubie</t>
  </si>
  <si>
    <t>-743151252</t>
  </si>
  <si>
    <t>769025423.S</t>
  </si>
  <si>
    <t>Montáž protipožiarnej klapky kruhovej priemeru 250-315 mm</t>
  </si>
  <si>
    <t>-1493490574</t>
  </si>
  <si>
    <t>429710132400.S</t>
  </si>
  <si>
    <t>Klapka požiarna, kruhová, priemer 315 mm, pre potrubné rozvody vzduchotechnických zariadení</t>
  </si>
  <si>
    <t>-1318759731</t>
  </si>
  <si>
    <t>769031015.S</t>
  </si>
  <si>
    <t>Montáž dosky vírivej výustky s lamelami priemeru 300 mm</t>
  </si>
  <si>
    <t>-1181985363</t>
  </si>
  <si>
    <t>429720131300.S</t>
  </si>
  <si>
    <t>Výustka vírivá s pevnými lamelami, čelná doska kruhová, d 300 mm</t>
  </si>
  <si>
    <t>1428478564</t>
  </si>
  <si>
    <t>769035003.S</t>
  </si>
  <si>
    <t>Montáž dvernej mriežky prierezu 0.090-0.190 m2</t>
  </si>
  <si>
    <t>-987960385</t>
  </si>
  <si>
    <t>429720249400.S</t>
  </si>
  <si>
    <t>Mriežka dverová, hliníková so skrutkami, rozmery šxv 325x325 mm s úzkym montážnym rámikom</t>
  </si>
  <si>
    <t>-1175745985</t>
  </si>
  <si>
    <t>769035024.S</t>
  </si>
  <si>
    <t>Montáž mriežky s pevnými lamelami prierezu 0.033-0.050 m2</t>
  </si>
  <si>
    <t>-164299742</t>
  </si>
  <si>
    <t>429720230600.S</t>
  </si>
  <si>
    <t>Mriežka hliníková s horizontálnymi pevnými lamelami jednoradová so skrutkami, šxv 625x75 mm, rozostup lamiel 17,5 mm</t>
  </si>
  <si>
    <t>451041864</t>
  </si>
  <si>
    <t>769035036.S</t>
  </si>
  <si>
    <t>Montáž mriežky na odvod vzduchu prierezu 0.138-0.200 m2</t>
  </si>
  <si>
    <t>-1746052639</t>
  </si>
  <si>
    <t>429720218400.S</t>
  </si>
  <si>
    <t>Mriežka hliníková so skrutkami a štvorcovými otvormi, rozmery šxv 425x425 mm</t>
  </si>
  <si>
    <t>1559816402</t>
  </si>
  <si>
    <t>769035081.S</t>
  </si>
  <si>
    <t>Montáž krycej mriežky hranatej prierezu 0.125-0.355 m2</t>
  </si>
  <si>
    <t>-17183501</t>
  </si>
  <si>
    <t>429720200400.S</t>
  </si>
  <si>
    <t>Mriežka krycia hranatá, rozmery šxv 400x400 mm</t>
  </si>
  <si>
    <t>-974403581</t>
  </si>
  <si>
    <t>769051099.S</t>
  </si>
  <si>
    <t>Montáž vetracej jednotky s rekuperáciou tepla pod strop s elektrickým ohrievačom veľkosť 05, prietok 400 m3/h</t>
  </si>
  <si>
    <t>-765226459</t>
  </si>
  <si>
    <t>SP300101320</t>
  </si>
  <si>
    <t>Vetracia jednotka s prílušenstvom, 300m3/hod, MaR, FILTRE+TLAMIČE, Ohievač,  - kompelt bez chladenia, odvod kondenzátu vrátane potrubného rozvodu</t>
  </si>
  <si>
    <t>-1716567019</t>
  </si>
  <si>
    <t>769052000.S</t>
  </si>
  <si>
    <t>Montáž rekuperačnej jednotky na stenu prietok 150 m3/h</t>
  </si>
  <si>
    <t>1901137318</t>
  </si>
  <si>
    <t>429530000100.S</t>
  </si>
  <si>
    <t>Vetracia jednotka s rekuperáciou tepla s by-passom , univerzálna montáž, prietok vzduchu do 150 m3/h</t>
  </si>
  <si>
    <t>1688375314</t>
  </si>
  <si>
    <t>769052045.S</t>
  </si>
  <si>
    <t>Montáž rekuperačnej jednotky na podlahu prietok 8000 m3/h</t>
  </si>
  <si>
    <t>989053859</t>
  </si>
  <si>
    <t>429530019200.S</t>
  </si>
  <si>
    <t>Vetracia jednotka s rekuperáciou tepla so zabudovaným vodným ohrievačom, prietok vzduchu 7000 m3/h, reguláciou  a kompletným vybavením a prslušenstvom</t>
  </si>
  <si>
    <t>1661892161</t>
  </si>
  <si>
    <t>-1352646292</t>
  </si>
  <si>
    <t>998769294.S</t>
  </si>
  <si>
    <t>Príplatok za zväčšený presun vzduchotechnických zariadení nad vymedzenú najväčšiu dopravnú vzdialenosť mimo staveniska k.ď. 1 km</t>
  </si>
  <si>
    <t>-1808246326</t>
  </si>
  <si>
    <t>SO 01a - Lezecké centrum - neoprávnené náklady</t>
  </si>
  <si>
    <t>SO 01a - Lezecké centrum - práce HSV, PSV</t>
  </si>
  <si>
    <t xml:space="preserve">    788.5 - Zariadenie</t>
  </si>
  <si>
    <t>-628935296</t>
  </si>
  <si>
    <t>-1785632332</t>
  </si>
  <si>
    <t>-1395746075</t>
  </si>
  <si>
    <t>-861305117</t>
  </si>
  <si>
    <t>1936389666</t>
  </si>
  <si>
    <t>-1575382684</t>
  </si>
  <si>
    <t>2105097133</t>
  </si>
  <si>
    <t>721173208.S</t>
  </si>
  <si>
    <t>Potrubie z PVC - U odpadné pripájacie D 110 mm</t>
  </si>
  <si>
    <t>-1733297157</t>
  </si>
  <si>
    <t>-1181292032</t>
  </si>
  <si>
    <t>1348769643</t>
  </si>
  <si>
    <t>485008189</t>
  </si>
  <si>
    <t>1278621308</t>
  </si>
  <si>
    <t>-861569317</t>
  </si>
  <si>
    <t>-1365419355</t>
  </si>
  <si>
    <t>698129351</t>
  </si>
  <si>
    <t>-1444618721</t>
  </si>
  <si>
    <t>515241810</t>
  </si>
  <si>
    <t>163595342</t>
  </si>
  <si>
    <t>2035718349</t>
  </si>
  <si>
    <t>369431401</t>
  </si>
  <si>
    <t>329503047</t>
  </si>
  <si>
    <t>1126924464</t>
  </si>
  <si>
    <t>725329103.S</t>
  </si>
  <si>
    <t>Montáž kuchynských drezov dvojitých s dvoma drezmi alebo okapovým drezom s rozmerom do 1110x510 mm</t>
  </si>
  <si>
    <t>-1651380758</t>
  </si>
  <si>
    <t>552310001900.S</t>
  </si>
  <si>
    <t>Kuchynský dvojdrez nerezový na zapustenie do dosky, 780x435 mm</t>
  </si>
  <si>
    <t>1839599569</t>
  </si>
  <si>
    <t>-786965253</t>
  </si>
  <si>
    <t>1103002141</t>
  </si>
  <si>
    <t>725829601.S</t>
  </si>
  <si>
    <t>Montáž batérie umývadlovej a drezovej stojankovej, pákovej alebo klasickej s mechanickým ovládaním</t>
  </si>
  <si>
    <t>-2042213529</t>
  </si>
  <si>
    <t>551450003800.S</t>
  </si>
  <si>
    <t>Batéria umývadlová stojanková páková</t>
  </si>
  <si>
    <t>-488269254</t>
  </si>
  <si>
    <t>-1064252015</t>
  </si>
  <si>
    <t>-1015040456</t>
  </si>
  <si>
    <t>725869311.S</t>
  </si>
  <si>
    <t>Montáž zápachovej uzávierky pre zariaďovacie predmety, drezovej do D 50 mm (pre jeden drez)</t>
  </si>
  <si>
    <t>-160366631</t>
  </si>
  <si>
    <t>551620007100.S</t>
  </si>
  <si>
    <t>Zápachová uzávierka- sifón pre jednodielne drezy DN 50</t>
  </si>
  <si>
    <t>1337120567</t>
  </si>
  <si>
    <t>1703947510</t>
  </si>
  <si>
    <t>-509243815</t>
  </si>
  <si>
    <t>1988575658</t>
  </si>
  <si>
    <t>406669120</t>
  </si>
  <si>
    <t>-149406821</t>
  </si>
  <si>
    <t>-440444490</t>
  </si>
  <si>
    <t>1318934910</t>
  </si>
  <si>
    <t>1550510490</t>
  </si>
  <si>
    <t>766811081.S</t>
  </si>
  <si>
    <t>Dodávka a montáž kuchynskej linky barovej</t>
  </si>
  <si>
    <t>-871074051</t>
  </si>
  <si>
    <t>766811082.S</t>
  </si>
  <si>
    <t>Dodávka a montáž barového pultu</t>
  </si>
  <si>
    <t>91939566</t>
  </si>
  <si>
    <t>-1636736961</t>
  </si>
  <si>
    <t>1175869959</t>
  </si>
  <si>
    <t>-685301489</t>
  </si>
  <si>
    <t>462154818</t>
  </si>
  <si>
    <t>774733109</t>
  </si>
  <si>
    <t>1121814493</t>
  </si>
  <si>
    <t>-846802272</t>
  </si>
  <si>
    <t>1210358822</t>
  </si>
  <si>
    <t>788.5</t>
  </si>
  <si>
    <t>Zariadenie</t>
  </si>
  <si>
    <t>0051</t>
  </si>
  <si>
    <t>Barové stoličky</t>
  </si>
  <si>
    <t>-1929953640</t>
  </si>
  <si>
    <t>0052</t>
  </si>
  <si>
    <t>Stoličky</t>
  </si>
  <si>
    <t>-489424584</t>
  </si>
  <si>
    <t>0053</t>
  </si>
  <si>
    <t>Stoly</t>
  </si>
  <si>
    <t>-127667013</t>
  </si>
  <si>
    <t>-1702229700</t>
  </si>
  <si>
    <t>964587404</t>
  </si>
  <si>
    <t>453522383</t>
  </si>
  <si>
    <t>2142750273</t>
  </si>
  <si>
    <t>551908267</t>
  </si>
  <si>
    <t>2145051387</t>
  </si>
  <si>
    <t>-223694755</t>
  </si>
  <si>
    <t>-1073795528</t>
  </si>
  <si>
    <t>1360879587</t>
  </si>
  <si>
    <t>1024443922</t>
  </si>
  <si>
    <t>-59243170</t>
  </si>
  <si>
    <t>446427821</t>
  </si>
  <si>
    <t>765290210</t>
  </si>
  <si>
    <t>926940916</t>
  </si>
  <si>
    <t>1131330569</t>
  </si>
  <si>
    <t>1904298263</t>
  </si>
  <si>
    <t>1563829312</t>
  </si>
  <si>
    <t>-2001987227</t>
  </si>
  <si>
    <t>-1468595712</t>
  </si>
  <si>
    <t>735533801</t>
  </si>
  <si>
    <t>-410104539</t>
  </si>
  <si>
    <t>-559823611</t>
  </si>
  <si>
    <t>SO 02 - Vodovodná prípojka</t>
  </si>
  <si>
    <t xml:space="preserve">    8 - Rúrové vedenie</t>
  </si>
  <si>
    <t>131301101.S</t>
  </si>
  <si>
    <t>Výkop nezapaženej jamy v hornine 4, do 100 m3</t>
  </si>
  <si>
    <t>-825478406</t>
  </si>
  <si>
    <t>131301109.S</t>
  </si>
  <si>
    <t>Hĺbenie nezapažených jám a zárezov. Príplatok za lepivosť horniny 4</t>
  </si>
  <si>
    <t>7153764</t>
  </si>
  <si>
    <t>132301101.S</t>
  </si>
  <si>
    <t>Výkop ryhy do šírky 600 mm v horn.4 do 100 m3</t>
  </si>
  <si>
    <t>-797494129</t>
  </si>
  <si>
    <t>132301109.S</t>
  </si>
  <si>
    <t>Príplatok za lepivosť pri hĺbení rýh šírky do 600 mm zapažených i nezapažených s urovnaním dna v hornine 4</t>
  </si>
  <si>
    <t>1067397542</t>
  </si>
  <si>
    <t>-339129993</t>
  </si>
  <si>
    <t>-759838357</t>
  </si>
  <si>
    <t>-1910955322</t>
  </si>
  <si>
    <t>113950339</t>
  </si>
  <si>
    <t>171201201.S</t>
  </si>
  <si>
    <t>Uloženie sypaniny na skládky do 100 m3</t>
  </si>
  <si>
    <t>-2136950843</t>
  </si>
  <si>
    <t>Poplatok za skládku - zemina a kamenivo (17 05), ostatné</t>
  </si>
  <si>
    <t>824683294</t>
  </si>
  <si>
    <t>-1988206691</t>
  </si>
  <si>
    <t>175101102.S</t>
  </si>
  <si>
    <t>Obsyp potrubia sypaninou z vhodných hornín 1 až 4 s prehodením sypaniny</t>
  </si>
  <si>
    <t>1688965861</t>
  </si>
  <si>
    <t>583310000300.S</t>
  </si>
  <si>
    <t>Kamenivo ťažené drobné frakcia 0-2 mm</t>
  </si>
  <si>
    <t>606767465</t>
  </si>
  <si>
    <t>451572111.S</t>
  </si>
  <si>
    <t>Lôžko pod potrubie, stoky a drobné objekty, v otvorenom výkope z kameniva drobného ťaženého 0-4 mm</t>
  </si>
  <si>
    <t>-1522394511</t>
  </si>
  <si>
    <t>Rúrové vedenie</t>
  </si>
  <si>
    <t>871221006.S</t>
  </si>
  <si>
    <t>Montáž vodovodného potrubia z dvojvsrtvového PE 100 SDR11/PN16 zváraných natupo D 63x5,8 mm</t>
  </si>
  <si>
    <t>-84978431</t>
  </si>
  <si>
    <t>286130033700.S</t>
  </si>
  <si>
    <t>Rúra HDPE na vodu PE100 PN16 SDR11 63x5,8x100 m</t>
  </si>
  <si>
    <t>529762797</t>
  </si>
  <si>
    <t>286530020400.S</t>
  </si>
  <si>
    <t>Koleno 90° na tupo PE 100, na vodu, plyn a kanalizáciu, SDR 11 D 63 mm</t>
  </si>
  <si>
    <t>-1330052278</t>
  </si>
  <si>
    <t>879231191.S</t>
  </si>
  <si>
    <t>Príplatok za montáž vodovodného potrubia v otv. výkope v sklone nad 20 % DN od 40 do 550</t>
  </si>
  <si>
    <t>-1827586910</t>
  </si>
  <si>
    <t>891213111.S</t>
  </si>
  <si>
    <t>Montáž vodovodnej armatúry na potrubí, ventil hlavný pre prípojky DN 50</t>
  </si>
  <si>
    <t>2144378510</t>
  </si>
  <si>
    <t>551110027800</t>
  </si>
  <si>
    <t xml:space="preserve">Ventil priamy PP-R, rozmer 50x6/4", systém pre rozvod pitnej, teplej vody a stlačeného vzduchu, </t>
  </si>
  <si>
    <t>-787719919</t>
  </si>
  <si>
    <t>891231111.S</t>
  </si>
  <si>
    <t>Montáž vodovodného posúvača s osadením zemnej súpravy  DN 65</t>
  </si>
  <si>
    <t>-1302983561</t>
  </si>
  <si>
    <t>422210001800.S</t>
  </si>
  <si>
    <t>Zemná súprava posúvačová DAV 160/63</t>
  </si>
  <si>
    <t>1638928287</t>
  </si>
  <si>
    <t>891319111.S</t>
  </si>
  <si>
    <t>Montáž navrtávacieho pásu s ventilom menovitého tlaku 1 MPa na potr. z rúr liat., oceľ., plast., DN 150</t>
  </si>
  <si>
    <t>-1651932570</t>
  </si>
  <si>
    <t>551180002000.S</t>
  </si>
  <si>
    <t>Navrtávaci pás uzáverový DN 150 - 1" až 2" na vodu, z tvárnej liatiny pre liatinové a oceľové potrubie</t>
  </si>
  <si>
    <t>1665538018</t>
  </si>
  <si>
    <t>891441111</t>
  </si>
  <si>
    <t>Montáž a dodávka vodomernej zostavy</t>
  </si>
  <si>
    <t>-2117440385</t>
  </si>
  <si>
    <t>891441112</t>
  </si>
  <si>
    <t>Montáž a dodávka vodomeru</t>
  </si>
  <si>
    <t>817842355</t>
  </si>
  <si>
    <t>892241111.S</t>
  </si>
  <si>
    <t>Ostatné práce na rúrovom vedení, tlakové skúšky vodovodného potrubia DN do 80</t>
  </si>
  <si>
    <t>-382175416</t>
  </si>
  <si>
    <t>893810113.S</t>
  </si>
  <si>
    <t>Osadenie vodomernej šachty hranatej z PP samonosnej plochy do 1,1 m2, svetlej hĺbky do 1,8 m</t>
  </si>
  <si>
    <t>1376549896</t>
  </si>
  <si>
    <t>594300000100.S</t>
  </si>
  <si>
    <t>Vodomerná a armatúrna šachta, objem 1,9 m3, železobetónová</t>
  </si>
  <si>
    <t>-1273781394</t>
  </si>
  <si>
    <t>899713111.S</t>
  </si>
  <si>
    <t>Orientačná tabuľka na vodovodných a kanalizačných radoch na stĺpiku oceľovom alebo betónovom</t>
  </si>
  <si>
    <t>-107442566</t>
  </si>
  <si>
    <t>844230</t>
  </si>
  <si>
    <t>Vodárenská orientačná tabuľka M - malá - modrá rozmer 105x100mm s vkladanými znakmi</t>
  </si>
  <si>
    <t>132034315</t>
  </si>
  <si>
    <t>899721111.S</t>
  </si>
  <si>
    <t>Vyhľadávací vodič na potrubí PVC DN do 150</t>
  </si>
  <si>
    <t>-264965909</t>
  </si>
  <si>
    <t>899721131.S</t>
  </si>
  <si>
    <t>Označenie vodovodného potrubia bielou výstražnou fóliou</t>
  </si>
  <si>
    <t>1808248186</t>
  </si>
  <si>
    <t>998276101.S</t>
  </si>
  <si>
    <t>Presun hmôt pre rúrové vedenie hĺbené z rúr z plast., hmôt alebo sklolamin. v otvorenom výkope</t>
  </si>
  <si>
    <t>1664374725</t>
  </si>
  <si>
    <t>SO 03 - Kanalizačná prípojka</t>
  </si>
  <si>
    <t xml:space="preserve">    60-M - Geodetické a kartografické práce a služby</t>
  </si>
  <si>
    <t>VRN - Vedľajšie rozpočtové náklady</t>
  </si>
  <si>
    <t>198191998</t>
  </si>
  <si>
    <t>1868410819</t>
  </si>
  <si>
    <t>133201101.S</t>
  </si>
  <si>
    <t>Výkop šachty zapaženej, hornina 3 do 100 m3</t>
  </si>
  <si>
    <t>-1217188590</t>
  </si>
  <si>
    <t>133201109.S</t>
  </si>
  <si>
    <t>Príplatok k cenám za lepivosť pri hĺbení šachiet zapažených i nezapažených v hornine 3</t>
  </si>
  <si>
    <t>-2104471846</t>
  </si>
  <si>
    <t>-2139971510</t>
  </si>
  <si>
    <t>737573528</t>
  </si>
  <si>
    <t>516661095</t>
  </si>
  <si>
    <t>-922219307</t>
  </si>
  <si>
    <t>-1311688151</t>
  </si>
  <si>
    <t>-1532712023</t>
  </si>
  <si>
    <t>-2130085876</t>
  </si>
  <si>
    <t>141829614</t>
  </si>
  <si>
    <t>583310000600.S</t>
  </si>
  <si>
    <t>Kamenivo ťažené drobné frakcia 0-4 mm</t>
  </si>
  <si>
    <t>-1795192379</t>
  </si>
  <si>
    <t>-1451173172</t>
  </si>
  <si>
    <t>871356028.S</t>
  </si>
  <si>
    <t>Montáž kanalizačného PVC-U potrubia hladkého plnostenného DN 200</t>
  </si>
  <si>
    <t>1347715774</t>
  </si>
  <si>
    <t>286110005000.S</t>
  </si>
  <si>
    <t>Rúra PVC-U hladký, kanalizačný, gravitačný systém D 200 mm, dĺ. 6 m, SN12 - plnostenná</t>
  </si>
  <si>
    <t>1615665425</t>
  </si>
  <si>
    <t>877354142.S</t>
  </si>
  <si>
    <t>Montáž kanalizačného PP kolena korugovaného DN 200</t>
  </si>
  <si>
    <t>-295711725</t>
  </si>
  <si>
    <t>286540076000.S</t>
  </si>
  <si>
    <t>Koleno PP, DN 200x90° korugované pre gravitačnú kanalizáciu</t>
  </si>
  <si>
    <t>444250666</t>
  </si>
  <si>
    <t>894411151.S</t>
  </si>
  <si>
    <t>Zhotovenie šachty kanaliz. z betónových dielcov s obložením dna betónom tr. C 25/30</t>
  </si>
  <si>
    <t>-1040547482</t>
  </si>
  <si>
    <t>592240012400.S</t>
  </si>
  <si>
    <t>Betónová šachtová skruž TBS 2-60, DN 1000, výška 600 mm, hr. steny 90 mm</t>
  </si>
  <si>
    <t>532321035</t>
  </si>
  <si>
    <t>592240012900.S</t>
  </si>
  <si>
    <t>Betónový kónus TBS 1-57, DN 1000/600, výška 576 mm, hr. steny 90 mm</t>
  </si>
  <si>
    <t>-343971569</t>
  </si>
  <si>
    <t>592240013050.S</t>
  </si>
  <si>
    <t>Dno betónové s kynetou v 1/2 profile TBS-D+ pre kanalizačnú šachtu DN 1000, so zabudovanými stúpadlami, výška 600 mm, hr. steny 150 mm</t>
  </si>
  <si>
    <t>252420247</t>
  </si>
  <si>
    <t>899103111.S</t>
  </si>
  <si>
    <t>Osadenie poklopu liatinového a oceľového vrátane rámu hmotn. nad 100 do 150 kg</t>
  </si>
  <si>
    <t>159489614</t>
  </si>
  <si>
    <t>552410002200.S</t>
  </si>
  <si>
    <t>Poklop liatinový B125 priemer 600 mm</t>
  </si>
  <si>
    <t>-1742660909</t>
  </si>
  <si>
    <t>899712111.S</t>
  </si>
  <si>
    <t>Orientačná tabuľka na vodovodných a kanalizačných radoch na murive</t>
  </si>
  <si>
    <t>-585613153</t>
  </si>
  <si>
    <t>899721112.S</t>
  </si>
  <si>
    <t>Vyhľadávací vodič na potrubí PVC DN nad 150</t>
  </si>
  <si>
    <t>-1581942423</t>
  </si>
  <si>
    <t>899721132.S</t>
  </si>
  <si>
    <t>Označenie kanalizačného potrubia hnedou výstražnou fóliou</t>
  </si>
  <si>
    <t>-820250120</t>
  </si>
  <si>
    <t>-1729183500</t>
  </si>
  <si>
    <t>60-M</t>
  </si>
  <si>
    <t>Geodetické a kartografické práce a služby</t>
  </si>
  <si>
    <t>960101001.S</t>
  </si>
  <si>
    <t>Vytýčenie priestorovej polohy objektu alebo stavby - stavebné objekty s priestorovou skladbou</t>
  </si>
  <si>
    <t>bod</t>
  </si>
  <si>
    <t>-1187665099</t>
  </si>
  <si>
    <t>960151001.S</t>
  </si>
  <si>
    <t>Kontrolné meranie a meranie skutočného vyhotovenia - stavebné objekty s priestorovou skladbou</t>
  </si>
  <si>
    <t>-462787896</t>
  </si>
  <si>
    <t>VRN</t>
  </si>
  <si>
    <t>Vedľajšie rozpočtové náklady</t>
  </si>
  <si>
    <t>001000034.S</t>
  </si>
  <si>
    <t>Inžinierska činnosť - skúšky a revízie ostatné skúšky</t>
  </si>
  <si>
    <t>eur</t>
  </si>
  <si>
    <t>1024</t>
  </si>
  <si>
    <t>-985431312</t>
  </si>
  <si>
    <t>SO 04 - Elektrická prípojka</t>
  </si>
  <si>
    <t xml:space="preserve">    46-M - Zemné práce vykonávané pri externých montážnych prácach</t>
  </si>
  <si>
    <t>210010151.S</t>
  </si>
  <si>
    <t>Rúrka ohybná elektroinštalačná z HDPE, D 63 uložená pevne</t>
  </si>
  <si>
    <t>1562146962</t>
  </si>
  <si>
    <t>286530257200</t>
  </si>
  <si>
    <t>Upchávka uzatváracia pre korugované rúrky HDPE, DN 63, 17063 BB, červená, KOPOS</t>
  </si>
  <si>
    <t>-746323239</t>
  </si>
  <si>
    <t>345710006250</t>
  </si>
  <si>
    <t>Chránička ohybná dvojplášťová korugovaná UV stabilná KOPOFLEX z HDPE čierna KF 09090 UVFA, D 90 mm, KOPOS</t>
  </si>
  <si>
    <t>-1244026060</t>
  </si>
  <si>
    <t>-239260175</t>
  </si>
  <si>
    <t>354310017400.S</t>
  </si>
  <si>
    <t>Káblové oko medené lisovacie CU 1,5x3 KU-L</t>
  </si>
  <si>
    <t>-399337892</t>
  </si>
  <si>
    <t>210191512</t>
  </si>
  <si>
    <t>Rozvádzač elektromerový</t>
  </si>
  <si>
    <t>-1146219898</t>
  </si>
  <si>
    <t>11.1</t>
  </si>
  <si>
    <t>Elektromerový rozvádzač  ER</t>
  </si>
  <si>
    <t>1603246480</t>
  </si>
  <si>
    <t>424353611</t>
  </si>
  <si>
    <t>-450563011</t>
  </si>
  <si>
    <t>210292022.S</t>
  </si>
  <si>
    <t>Vypnutie vedenia, vyskúšanie, opätovné zapnutie</t>
  </si>
  <si>
    <t>2019205071</t>
  </si>
  <si>
    <t>210810023.S</t>
  </si>
  <si>
    <t>Kábel medený silový uložený voľne 1-CYKY 0,6/1 kV 4x35</t>
  </si>
  <si>
    <t>-1004895691</t>
  </si>
  <si>
    <t>341110006200.S</t>
  </si>
  <si>
    <t>Kábel medený 1-CYKY 4x35 mm2</t>
  </si>
  <si>
    <t>1751216293</t>
  </si>
  <si>
    <t>-1624112687</t>
  </si>
  <si>
    <t>998921291.S</t>
  </si>
  <si>
    <t>Príplatok za zväčšený silnoprúdových rozvodov a zariadení presun nad vymedzenú najväčšiu dopravnú vzdialenosť po stavenisku do 1 km</t>
  </si>
  <si>
    <t>-189208759</t>
  </si>
  <si>
    <t>998921294.S</t>
  </si>
  <si>
    <t>Príplatok za zväčšený presun silnoprúdových rozvodov a zariadení nad vymedzenú najväčšiu dopravnú vzdialenosť mimo staveniska k.ď. 1 km</t>
  </si>
  <si>
    <t>36132194</t>
  </si>
  <si>
    <t>630333464</t>
  </si>
  <si>
    <t>632699871</t>
  </si>
  <si>
    <t>-1041896901</t>
  </si>
  <si>
    <t>1989760731</t>
  </si>
  <si>
    <t>1030050385</t>
  </si>
  <si>
    <t>46-M</t>
  </si>
  <si>
    <t>Zemné práce vykonávané pri externých montážnych prácach</t>
  </si>
  <si>
    <t>460202163.S</t>
  </si>
  <si>
    <t>Hĺbenie káblovej ryhy strojne 35 cm širokej a 80 cm hlbokej, v zemine triedy 3</t>
  </si>
  <si>
    <t>-1123507978</t>
  </si>
  <si>
    <t>460420022.S</t>
  </si>
  <si>
    <t>Zriadenie, rekonšt. káblového lôžka z piesku bez zakrytia, v ryhe šír. do 65 cm, hrúbky vrstvy 10 cm</t>
  </si>
  <si>
    <t>-644986830</t>
  </si>
  <si>
    <t>583410000800.S</t>
  </si>
  <si>
    <t>Kamenivo drvené drobné frakcia 0-4 mm</t>
  </si>
  <si>
    <t>-599761952</t>
  </si>
  <si>
    <t>460490012.S</t>
  </si>
  <si>
    <t>Rozvinutie a uloženie výstražnej fólie z PE do ryhy, šírka do 33 cm</t>
  </si>
  <si>
    <t>1515592603</t>
  </si>
  <si>
    <t>283230008000.S</t>
  </si>
  <si>
    <t>Výstražná fólia PE, š. 300, farba červená</t>
  </si>
  <si>
    <t>66665702</t>
  </si>
  <si>
    <t>460560173.S</t>
  </si>
  <si>
    <t>Ručný zásyp nezap. káblovej ryhy bez zhutn. zeminy, 35 cm širokej, 90 cm hlbokej v zemine tr. 3</t>
  </si>
  <si>
    <t>660860430</t>
  </si>
  <si>
    <t>460620014.S</t>
  </si>
  <si>
    <t>Proviz. úprava terénu v zemine tr. 4, aby nerovnosti terénu neboli väčšie ako 2 cm od vodor.hladiny</t>
  </si>
  <si>
    <t>109191357</t>
  </si>
  <si>
    <t>1997398585</t>
  </si>
  <si>
    <t>-389042602</t>
  </si>
  <si>
    <t>1962911488</t>
  </si>
  <si>
    <t>HZS000213.S</t>
  </si>
  <si>
    <t>Stavebno montážne práce náročné ucelené - odborné, tvorivé remeselné (Tr. 3) v rozsahu viac ako 4 a menej ako 8 hodín</t>
  </si>
  <si>
    <t>1412679093</t>
  </si>
  <si>
    <t>104277918</t>
  </si>
  <si>
    <t>SO05 - Dažďová kanalizácia</t>
  </si>
  <si>
    <t>1700314348</t>
  </si>
  <si>
    <t>912014835</t>
  </si>
  <si>
    <t>132201102.S</t>
  </si>
  <si>
    <t>Výkop ryhy do šírky 600 mm v horn.3 nad 100 m3</t>
  </si>
  <si>
    <t>-998162253</t>
  </si>
  <si>
    <t>-1124052427</t>
  </si>
  <si>
    <t>-91761417</t>
  </si>
  <si>
    <t>-1440860671</t>
  </si>
  <si>
    <t>481133852</t>
  </si>
  <si>
    <t>-434457466</t>
  </si>
  <si>
    <t>-1010209922</t>
  </si>
  <si>
    <t>174101002.S</t>
  </si>
  <si>
    <t>Zásyp sypaninou so zhutnením jám, šachiet, rýh, zárezov alebo okolo objektov nad 100 do 1000 m3</t>
  </si>
  <si>
    <t>1712601639</t>
  </si>
  <si>
    <t>175101101.S</t>
  </si>
  <si>
    <t>Obsyp potrubia sypaninou z vhodných hornín 1 až 4 bez prehodenia sypaniny</t>
  </si>
  <si>
    <t>1306418749</t>
  </si>
  <si>
    <t>1086943434</t>
  </si>
  <si>
    <t>2122951213</t>
  </si>
  <si>
    <t>871326026.S</t>
  </si>
  <si>
    <t>Montáž kanalizačného PVC-U potrubia hladkého plnostenného DN 150</t>
  </si>
  <si>
    <t>-1221162359</t>
  </si>
  <si>
    <t>286110004900.S</t>
  </si>
  <si>
    <t>Rúra PVC-U hladký, kanalizačný, gravitačný systém D 160 mm, dĺ. 6 m, SN12 - plnostenná</t>
  </si>
  <si>
    <t>-667146147</t>
  </si>
  <si>
    <t>894411121</t>
  </si>
  <si>
    <t>Zhotovenie šachiet kanaliz. plastových DN 1000 - komplet</t>
  </si>
  <si>
    <t>1544697887</t>
  </si>
  <si>
    <t>592243800</t>
  </si>
  <si>
    <t>Prefabrikát plastová šachta WAVIN, kompeltm stupadla, ukončenie</t>
  </si>
  <si>
    <t>kus</t>
  </si>
  <si>
    <t>753156927</t>
  </si>
  <si>
    <t>895970006.S-1</t>
  </si>
  <si>
    <t>Montáž vsakovacieho bloku inšpekčného 600x600x600 mm vrátane geotextílie</t>
  </si>
  <si>
    <t>-2098993292</t>
  </si>
  <si>
    <t>286650000300.S</t>
  </si>
  <si>
    <t>Vsakovací blok, rozmer 600x600x600 mm, pre vsakovanie dažďovej vody, PP</t>
  </si>
  <si>
    <t>-423701635</t>
  </si>
  <si>
    <t>895970103.S</t>
  </si>
  <si>
    <t>Montáž filtračnej šachty k systému vsakovacích blokov 600 mm do výšky 2m s plastovým poklopom</t>
  </si>
  <si>
    <t>327943894</t>
  </si>
  <si>
    <t>286610047600.S</t>
  </si>
  <si>
    <t>Filtračno-usadzovacia šachta, DN 600, výška 2000 mm</t>
  </si>
  <si>
    <t>2057997937</t>
  </si>
  <si>
    <t>899102111.S</t>
  </si>
  <si>
    <t>Osadenie poklopu liatinového a oceľového vrátane rámu hmotn. nad 50 do 100 kg</t>
  </si>
  <si>
    <t>-1163890248</t>
  </si>
  <si>
    <t>552410001800.S</t>
  </si>
  <si>
    <t>Poklop liatinový s betónovým rámom BEGU bez vetrania, DN 400 na šachtové rúry, tr. zaťaženia B125</t>
  </si>
  <si>
    <t>-653024029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</si>
</sst>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  <charset val="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2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5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1" fillId="4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4" xfId="0" applyNumberFormat="1" applyFont="1" applyBorder="1" applyAlignment="1">
      <alignment vertical="center"/>
    </xf>
    <xf numFmtId="4" fontId="27" fillId="0" borderId="0" xfId="0" applyNumberFormat="1" applyFont="1" applyAlignment="1">
      <alignment vertical="center"/>
    </xf>
    <xf numFmtId="166" fontId="27" fillId="0" borderId="0" xfId="0" applyNumberFormat="1" applyFont="1" applyAlignment="1">
      <alignment vertical="center"/>
    </xf>
    <xf numFmtId="4" fontId="27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15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4" borderId="0" xfId="0" applyFont="1" applyFill="1" applyAlignment="1">
      <alignment horizontal="left" vertical="center"/>
    </xf>
    <xf numFmtId="0" fontId="21" fillId="4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1" fillId="4" borderId="16" xfId="0" applyFont="1" applyFill="1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21" fillId="4" borderId="0" xfId="0" applyFont="1" applyFill="1" applyAlignment="1">
      <alignment horizontal="center" vertical="center" wrapText="1"/>
    </xf>
    <xf numFmtId="4" fontId="23" fillId="0" borderId="0" xfId="0" applyNumberFormat="1" applyFont="1"/>
    <xf numFmtId="166" fontId="32" fillId="0" borderId="12" xfId="0" applyNumberFormat="1" applyFont="1" applyBorder="1"/>
    <xf numFmtId="166" fontId="32" fillId="0" borderId="13" xfId="0" applyNumberFormat="1" applyFont="1" applyBorder="1"/>
    <xf numFmtId="4" fontId="33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1" fillId="0" borderId="22" xfId="0" applyFont="1" applyBorder="1" applyAlignment="1">
      <alignment horizontal="center" vertical="center"/>
    </xf>
    <xf numFmtId="49" fontId="21" fillId="0" borderId="22" xfId="0" applyNumberFormat="1" applyFont="1" applyBorder="1" applyAlignment="1">
      <alignment horizontal="left" vertical="center" wrapText="1"/>
    </xf>
    <xf numFmtId="0" fontId="21" fillId="0" borderId="22" xfId="0" applyFont="1" applyBorder="1" applyAlignment="1">
      <alignment horizontal="left" vertical="center" wrapText="1"/>
    </xf>
    <xf numFmtId="0" fontId="21" fillId="0" borderId="22" xfId="0" applyFont="1" applyBorder="1" applyAlignment="1">
      <alignment horizontal="center" vertical="center" wrapText="1"/>
    </xf>
    <xf numFmtId="167" fontId="21" fillId="0" borderId="22" xfId="0" applyNumberFormat="1" applyFont="1" applyBorder="1" applyAlignment="1">
      <alignment vertical="center"/>
    </xf>
    <xf numFmtId="167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>
      <alignment vertical="center"/>
    </xf>
    <xf numFmtId="0" fontId="0" fillId="0" borderId="22" xfId="0" applyBorder="1" applyAlignment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center" vertical="center"/>
    </xf>
    <xf numFmtId="166" fontId="22" fillId="0" borderId="0" xfId="0" applyNumberFormat="1" applyFont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4" fillId="0" borderId="22" xfId="0" applyFont="1" applyBorder="1" applyAlignment="1">
      <alignment horizontal="center" vertical="center"/>
    </xf>
    <xf numFmtId="49" fontId="34" fillId="0" borderId="22" xfId="0" applyNumberFormat="1" applyFont="1" applyBorder="1" applyAlignment="1">
      <alignment horizontal="left" vertical="center" wrapText="1"/>
    </xf>
    <xf numFmtId="0" fontId="34" fillId="0" borderId="22" xfId="0" applyFont="1" applyBorder="1" applyAlignment="1">
      <alignment horizontal="left" vertical="center" wrapText="1"/>
    </xf>
    <xf numFmtId="0" fontId="34" fillId="0" borderId="22" xfId="0" applyFont="1" applyBorder="1" applyAlignment="1">
      <alignment horizontal="center" vertical="center" wrapText="1"/>
    </xf>
    <xf numFmtId="167" fontId="34" fillId="0" borderId="22" xfId="0" applyNumberFormat="1" applyFont="1" applyBorder="1" applyAlignment="1">
      <alignment vertical="center"/>
    </xf>
    <xf numFmtId="167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>
      <alignment vertical="center"/>
    </xf>
    <xf numFmtId="0" fontId="35" fillId="0" borderId="22" xfId="0" applyFont="1" applyBorder="1" applyAlignment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Alignment="1">
      <alignment horizontal="center"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2" fillId="0" borderId="20" xfId="0" applyNumberFormat="1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  <xf numFmtId="0" fontId="34" fillId="2" borderId="19" xfId="0" applyFont="1" applyFill="1" applyBorder="1" applyAlignment="1" applyProtection="1">
      <alignment horizontal="left" vertical="center"/>
      <protection locked="0"/>
    </xf>
    <xf numFmtId="0" fontId="34" fillId="0" borderId="20" xfId="0" applyFont="1" applyBorder="1" applyAlignment="1">
      <alignment horizontal="center" vertical="center"/>
    </xf>
    <xf numFmtId="0" fontId="21" fillId="4" borderId="6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left" vertical="center"/>
    </xf>
    <xf numFmtId="0" fontId="25" fillId="0" borderId="0" xfId="0" applyFont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21" fillId="4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4" fontId="23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6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164" fontId="15" fillId="0" borderId="0" xfId="0" applyNumberFormat="1" applyFont="1" applyAlignment="1">
      <alignment horizontal="left" vertical="center"/>
    </xf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26" fillId="0" borderId="0" xfId="0" applyNumberFormat="1" applyFont="1" applyAlignment="1">
      <alignment horizontal="right" vertical="center"/>
    </xf>
    <xf numFmtId="0" fontId="26" fillId="0" borderId="0" xfId="0" applyFont="1" applyAlignment="1">
      <alignment vertical="center"/>
    </xf>
    <xf numFmtId="4" fontId="26" fillId="0" borderId="0" xfId="0" applyNumberFormat="1" applyFont="1" applyAlignment="1">
      <alignment vertical="center"/>
    </xf>
    <xf numFmtId="0" fontId="21" fillId="4" borderId="7" xfId="0" applyFont="1" applyFill="1" applyBorder="1" applyAlignment="1">
      <alignment horizontal="right"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1" fillId="4" borderId="8" xfId="0" applyFont="1" applyFill="1" applyBorder="1" applyAlignment="1">
      <alignment horizontal="left"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9"/>
  <sheetViews>
    <sheetView showGridLines="0" tabSelected="1" workbookViewId="0"/>
  </sheetViews>
  <sheetFormatPr baseColWidth="10" defaultRowHeight="16"/>
  <cols>
    <col min="1" max="1" width="8.25" customWidth="1"/>
    <col min="2" max="2" width="1.75" customWidth="1"/>
    <col min="3" max="3" width="4.25" customWidth="1"/>
    <col min="4" max="33" width="2.75" customWidth="1"/>
    <col min="34" max="34" width="3.25" customWidth="1"/>
    <col min="35" max="35" width="31.75" customWidth="1"/>
    <col min="36" max="37" width="2.5" customWidth="1"/>
    <col min="38" max="38" width="8.25" customWidth="1"/>
    <col min="39" max="39" width="3.25" customWidth="1"/>
    <col min="40" max="40" width="13.25" customWidth="1"/>
    <col min="41" max="41" width="7.5" customWidth="1"/>
    <col min="42" max="42" width="4.25" customWidth="1"/>
    <col min="43" max="43" width="15.75" hidden="1" customWidth="1"/>
    <col min="44" max="44" width="13.75" customWidth="1"/>
    <col min="45" max="47" width="25.75" hidden="1" customWidth="1"/>
    <col min="48" max="49" width="21.75" hidden="1" customWidth="1"/>
    <col min="50" max="51" width="25" hidden="1" customWidth="1"/>
    <col min="52" max="52" width="21.75" hidden="1" customWidth="1"/>
    <col min="53" max="53" width="19.25" hidden="1" customWidth="1"/>
    <col min="54" max="54" width="25" hidden="1" customWidth="1"/>
    <col min="55" max="55" width="21.75" hidden="1" customWidth="1"/>
    <col min="56" max="56" width="19.25" hidden="1" customWidth="1"/>
    <col min="57" max="57" width="66.5" customWidth="1"/>
    <col min="71" max="91" width="9.25" hidden="1"/>
  </cols>
  <sheetData>
    <row r="1" spans="1:74" ht="11">
      <c r="A1" s="12" t="s">
        <v>0</v>
      </c>
      <c r="AZ1" s="12" t="s">
        <v>1</v>
      </c>
      <c r="BA1" s="12" t="s">
        <v>2</v>
      </c>
      <c r="BB1" s="12" t="s">
        <v>3</v>
      </c>
      <c r="BT1" s="12" t="s">
        <v>4</v>
      </c>
      <c r="BU1" s="12" t="s">
        <v>4</v>
      </c>
      <c r="BV1" s="12" t="s">
        <v>5</v>
      </c>
    </row>
    <row r="2" spans="1:74" ht="37" customHeight="1">
      <c r="AR2" s="183"/>
      <c r="AS2" s="183"/>
      <c r="AT2" s="183"/>
      <c r="AU2" s="183"/>
      <c r="AV2" s="183"/>
      <c r="AW2" s="183"/>
      <c r="AX2" s="183"/>
      <c r="AY2" s="183"/>
      <c r="AZ2" s="183"/>
      <c r="BA2" s="183"/>
      <c r="BB2" s="183"/>
      <c r="BC2" s="183"/>
      <c r="BD2" s="183"/>
      <c r="BE2" s="183"/>
      <c r="BS2" s="13" t="s">
        <v>6</v>
      </c>
      <c r="BT2" s="13" t="s">
        <v>7</v>
      </c>
    </row>
    <row r="3" spans="1:74" ht="7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8</v>
      </c>
      <c r="BT3" s="13" t="s">
        <v>7</v>
      </c>
    </row>
    <row r="4" spans="1:74" ht="25" customHeight="1">
      <c r="B4" s="16"/>
      <c r="D4" s="17" t="s">
        <v>9</v>
      </c>
      <c r="AR4" s="16"/>
      <c r="AS4" s="18" t="s">
        <v>10</v>
      </c>
      <c r="BE4" s="19" t="s">
        <v>11</v>
      </c>
      <c r="BS4" s="13" t="s">
        <v>6</v>
      </c>
    </row>
    <row r="5" spans="1:74" ht="12" customHeight="1">
      <c r="B5" s="16"/>
      <c r="D5" s="20" t="s">
        <v>12</v>
      </c>
      <c r="K5" s="182" t="s">
        <v>13</v>
      </c>
      <c r="L5" s="183"/>
      <c r="M5" s="183"/>
      <c r="N5" s="183"/>
      <c r="O5" s="183"/>
      <c r="P5" s="183"/>
      <c r="Q5" s="183"/>
      <c r="R5" s="183"/>
      <c r="S5" s="183"/>
      <c r="T5" s="183"/>
      <c r="U5" s="183"/>
      <c r="V5" s="183"/>
      <c r="W5" s="183"/>
      <c r="X5" s="183"/>
      <c r="Y5" s="183"/>
      <c r="Z5" s="183"/>
      <c r="AA5" s="183"/>
      <c r="AB5" s="183"/>
      <c r="AC5" s="183"/>
      <c r="AD5" s="183"/>
      <c r="AE5" s="183"/>
      <c r="AF5" s="183"/>
      <c r="AG5" s="183"/>
      <c r="AH5" s="183"/>
      <c r="AI5" s="183"/>
      <c r="AJ5" s="183"/>
      <c r="AK5" s="183"/>
      <c r="AL5" s="183"/>
      <c r="AM5" s="183"/>
      <c r="AN5" s="183"/>
      <c r="AO5" s="183"/>
      <c r="AR5" s="16"/>
      <c r="BE5" s="179" t="s">
        <v>14</v>
      </c>
      <c r="BS5" s="13" t="s">
        <v>6</v>
      </c>
    </row>
    <row r="6" spans="1:74" ht="37" customHeight="1">
      <c r="B6" s="16"/>
      <c r="D6" s="22" t="s">
        <v>15</v>
      </c>
      <c r="K6" s="184" t="s">
        <v>16</v>
      </c>
      <c r="L6" s="183"/>
      <c r="M6" s="183"/>
      <c r="N6" s="183"/>
      <c r="O6" s="183"/>
      <c r="P6" s="183"/>
      <c r="Q6" s="183"/>
      <c r="R6" s="183"/>
      <c r="S6" s="183"/>
      <c r="T6" s="183"/>
      <c r="U6" s="183"/>
      <c r="V6" s="183"/>
      <c r="W6" s="183"/>
      <c r="X6" s="183"/>
      <c r="Y6" s="183"/>
      <c r="Z6" s="183"/>
      <c r="AA6" s="183"/>
      <c r="AB6" s="183"/>
      <c r="AC6" s="183"/>
      <c r="AD6" s="183"/>
      <c r="AE6" s="183"/>
      <c r="AF6" s="183"/>
      <c r="AG6" s="183"/>
      <c r="AH6" s="183"/>
      <c r="AI6" s="183"/>
      <c r="AJ6" s="183"/>
      <c r="AK6" s="183"/>
      <c r="AL6" s="183"/>
      <c r="AM6" s="183"/>
      <c r="AN6" s="183"/>
      <c r="AO6" s="183"/>
      <c r="AR6" s="16"/>
      <c r="BE6" s="180"/>
      <c r="BS6" s="13" t="s">
        <v>6</v>
      </c>
    </row>
    <row r="7" spans="1:74" ht="12" customHeight="1">
      <c r="B7" s="16"/>
      <c r="D7" s="23" t="s">
        <v>17</v>
      </c>
      <c r="K7" s="21" t="s">
        <v>1</v>
      </c>
      <c r="AK7" s="23" t="s">
        <v>18</v>
      </c>
      <c r="AN7" s="21" t="s">
        <v>1</v>
      </c>
      <c r="AR7" s="16"/>
      <c r="BE7" s="180"/>
      <c r="BS7" s="13" t="s">
        <v>6</v>
      </c>
    </row>
    <row r="8" spans="1:74" ht="12" customHeight="1">
      <c r="B8" s="16"/>
      <c r="D8" s="23" t="s">
        <v>19</v>
      </c>
      <c r="K8" s="21" t="s">
        <v>20</v>
      </c>
      <c r="AK8" s="23" t="s">
        <v>21</v>
      </c>
      <c r="AN8" s="24" t="s">
        <v>22</v>
      </c>
      <c r="AR8" s="16"/>
      <c r="BE8" s="180"/>
      <c r="BS8" s="13" t="s">
        <v>6</v>
      </c>
    </row>
    <row r="9" spans="1:74" ht="14.5" customHeight="1">
      <c r="B9" s="16"/>
      <c r="AR9" s="16"/>
      <c r="BE9" s="180"/>
      <c r="BS9" s="13" t="s">
        <v>6</v>
      </c>
    </row>
    <row r="10" spans="1:74" ht="12" customHeight="1">
      <c r="B10" s="16"/>
      <c r="D10" s="23" t="s">
        <v>23</v>
      </c>
      <c r="AK10" s="23" t="s">
        <v>24</v>
      </c>
      <c r="AN10" s="21" t="s">
        <v>1</v>
      </c>
      <c r="AR10" s="16"/>
      <c r="BE10" s="180"/>
      <c r="BS10" s="13" t="s">
        <v>6</v>
      </c>
    </row>
    <row r="11" spans="1:74" ht="18.5" customHeight="1">
      <c r="B11" s="16"/>
      <c r="E11" s="21" t="s">
        <v>25</v>
      </c>
      <c r="AK11" s="23" t="s">
        <v>26</v>
      </c>
      <c r="AN11" s="21" t="s">
        <v>1</v>
      </c>
      <c r="AR11" s="16"/>
      <c r="BE11" s="180"/>
      <c r="BS11" s="13" t="s">
        <v>6</v>
      </c>
    </row>
    <row r="12" spans="1:74" ht="7" customHeight="1">
      <c r="B12" s="16"/>
      <c r="AR12" s="16"/>
      <c r="BE12" s="180"/>
      <c r="BS12" s="13" t="s">
        <v>6</v>
      </c>
    </row>
    <row r="13" spans="1:74" ht="12" customHeight="1">
      <c r="B13" s="16"/>
      <c r="D13" s="23" t="s">
        <v>27</v>
      </c>
      <c r="AK13" s="23" t="s">
        <v>24</v>
      </c>
      <c r="AN13" s="25" t="s">
        <v>28</v>
      </c>
      <c r="AR13" s="16"/>
      <c r="BE13" s="180"/>
      <c r="BS13" s="13" t="s">
        <v>6</v>
      </c>
    </row>
    <row r="14" spans="1:74" ht="13">
      <c r="B14" s="16"/>
      <c r="E14" s="185" t="s">
        <v>28</v>
      </c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  <c r="AA14" s="186"/>
      <c r="AB14" s="186"/>
      <c r="AC14" s="186"/>
      <c r="AD14" s="186"/>
      <c r="AE14" s="186"/>
      <c r="AF14" s="186"/>
      <c r="AG14" s="186"/>
      <c r="AH14" s="186"/>
      <c r="AI14" s="186"/>
      <c r="AJ14" s="186"/>
      <c r="AK14" s="23" t="s">
        <v>26</v>
      </c>
      <c r="AN14" s="25" t="s">
        <v>28</v>
      </c>
      <c r="AR14" s="16"/>
      <c r="BE14" s="180"/>
      <c r="BS14" s="13" t="s">
        <v>6</v>
      </c>
    </row>
    <row r="15" spans="1:74" ht="7" customHeight="1">
      <c r="B15" s="16"/>
      <c r="AR15" s="16"/>
      <c r="BE15" s="180"/>
      <c r="BS15" s="13" t="s">
        <v>4</v>
      </c>
    </row>
    <row r="16" spans="1:74" ht="12" customHeight="1">
      <c r="B16" s="16"/>
      <c r="D16" s="23" t="s">
        <v>29</v>
      </c>
      <c r="AK16" s="23" t="s">
        <v>24</v>
      </c>
      <c r="AN16" s="21" t="s">
        <v>1</v>
      </c>
      <c r="AR16" s="16"/>
      <c r="BE16" s="180"/>
      <c r="BS16" s="13" t="s">
        <v>4</v>
      </c>
    </row>
    <row r="17" spans="2:71" ht="18.5" customHeight="1">
      <c r="B17" s="16"/>
      <c r="E17" s="21" t="s">
        <v>30</v>
      </c>
      <c r="AK17" s="23" t="s">
        <v>26</v>
      </c>
      <c r="AN17" s="21" t="s">
        <v>1</v>
      </c>
      <c r="AR17" s="16"/>
      <c r="BE17" s="180"/>
      <c r="BS17" s="13" t="s">
        <v>31</v>
      </c>
    </row>
    <row r="18" spans="2:71" ht="7" customHeight="1">
      <c r="B18" s="16"/>
      <c r="AR18" s="16"/>
      <c r="BE18" s="180"/>
      <c r="BS18" s="13" t="s">
        <v>8</v>
      </c>
    </row>
    <row r="19" spans="2:71" ht="12" customHeight="1">
      <c r="B19" s="16"/>
      <c r="D19" s="23" t="s">
        <v>32</v>
      </c>
      <c r="AK19" s="23" t="s">
        <v>24</v>
      </c>
      <c r="AN19" s="21" t="s">
        <v>1</v>
      </c>
      <c r="AR19" s="16"/>
      <c r="BE19" s="180"/>
      <c r="BS19" s="13" t="s">
        <v>8</v>
      </c>
    </row>
    <row r="20" spans="2:71" ht="18.5" customHeight="1">
      <c r="B20" s="16"/>
      <c r="E20" s="21" t="s">
        <v>33</v>
      </c>
      <c r="AK20" s="23" t="s">
        <v>26</v>
      </c>
      <c r="AN20" s="21" t="s">
        <v>1</v>
      </c>
      <c r="AR20" s="16"/>
      <c r="BE20" s="180"/>
      <c r="BS20" s="13" t="s">
        <v>31</v>
      </c>
    </row>
    <row r="21" spans="2:71" ht="7" customHeight="1">
      <c r="B21" s="16"/>
      <c r="AR21" s="16"/>
      <c r="BE21" s="180"/>
    </row>
    <row r="22" spans="2:71" ht="12" customHeight="1">
      <c r="B22" s="16"/>
      <c r="D22" s="23" t="s">
        <v>34</v>
      </c>
      <c r="AR22" s="16"/>
      <c r="BE22" s="180"/>
    </row>
    <row r="23" spans="2:71" ht="16.5" customHeight="1">
      <c r="B23" s="16"/>
      <c r="E23" s="187" t="s">
        <v>1</v>
      </c>
      <c r="F23" s="187"/>
      <c r="G23" s="187"/>
      <c r="H23" s="187"/>
      <c r="I23" s="187"/>
      <c r="J23" s="187"/>
      <c r="K23" s="187"/>
      <c r="L23" s="187"/>
      <c r="M23" s="187"/>
      <c r="N23" s="187"/>
      <c r="O23" s="187"/>
      <c r="P23" s="187"/>
      <c r="Q23" s="187"/>
      <c r="R23" s="187"/>
      <c r="S23" s="187"/>
      <c r="T23" s="187"/>
      <c r="U23" s="187"/>
      <c r="V23" s="187"/>
      <c r="W23" s="187"/>
      <c r="X23" s="187"/>
      <c r="Y23" s="187"/>
      <c r="Z23" s="187"/>
      <c r="AA23" s="187"/>
      <c r="AB23" s="187"/>
      <c r="AC23" s="187"/>
      <c r="AD23" s="187"/>
      <c r="AE23" s="187"/>
      <c r="AF23" s="187"/>
      <c r="AG23" s="187"/>
      <c r="AH23" s="187"/>
      <c r="AI23" s="187"/>
      <c r="AJ23" s="187"/>
      <c r="AK23" s="187"/>
      <c r="AL23" s="187"/>
      <c r="AM23" s="187"/>
      <c r="AN23" s="187"/>
      <c r="AR23" s="16"/>
      <c r="BE23" s="180"/>
    </row>
    <row r="24" spans="2:71" ht="7" customHeight="1">
      <c r="B24" s="16"/>
      <c r="AR24" s="16"/>
      <c r="BE24" s="180"/>
    </row>
    <row r="25" spans="2:71" ht="7" customHeight="1">
      <c r="B25" s="16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R25" s="16"/>
      <c r="BE25" s="180"/>
    </row>
    <row r="26" spans="2:71" s="1" customFormat="1" ht="26" customHeight="1">
      <c r="B26" s="28"/>
      <c r="D26" s="29" t="s">
        <v>35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188">
        <f>ROUND(AG94,2)</f>
        <v>0</v>
      </c>
      <c r="AL26" s="189"/>
      <c r="AM26" s="189"/>
      <c r="AN26" s="189"/>
      <c r="AO26" s="189"/>
      <c r="AR26" s="28"/>
      <c r="BE26" s="180"/>
    </row>
    <row r="27" spans="2:71" s="1" customFormat="1" ht="7" customHeight="1">
      <c r="B27" s="28"/>
      <c r="AR27" s="28"/>
      <c r="BE27" s="180"/>
    </row>
    <row r="28" spans="2:71" s="1" customFormat="1" ht="13">
      <c r="B28" s="28"/>
      <c r="L28" s="190" t="s">
        <v>36</v>
      </c>
      <c r="M28" s="190"/>
      <c r="N28" s="190"/>
      <c r="O28" s="190"/>
      <c r="P28" s="190"/>
      <c r="W28" s="190" t="s">
        <v>37</v>
      </c>
      <c r="X28" s="190"/>
      <c r="Y28" s="190"/>
      <c r="Z28" s="190"/>
      <c r="AA28" s="190"/>
      <c r="AB28" s="190"/>
      <c r="AC28" s="190"/>
      <c r="AD28" s="190"/>
      <c r="AE28" s="190"/>
      <c r="AK28" s="190" t="s">
        <v>38</v>
      </c>
      <c r="AL28" s="190"/>
      <c r="AM28" s="190"/>
      <c r="AN28" s="190"/>
      <c r="AO28" s="190"/>
      <c r="AR28" s="28"/>
      <c r="BE28" s="180"/>
    </row>
    <row r="29" spans="2:71" s="2" customFormat="1" ht="14.5" customHeight="1">
      <c r="B29" s="32"/>
      <c r="D29" s="23" t="s">
        <v>39</v>
      </c>
      <c r="F29" s="33" t="s">
        <v>40</v>
      </c>
      <c r="L29" s="193">
        <v>0.23</v>
      </c>
      <c r="M29" s="192"/>
      <c r="N29" s="192"/>
      <c r="O29" s="192"/>
      <c r="P29" s="192"/>
      <c r="Q29" s="34"/>
      <c r="R29" s="34"/>
      <c r="S29" s="34"/>
      <c r="T29" s="34"/>
      <c r="U29" s="34"/>
      <c r="V29" s="34"/>
      <c r="W29" s="191">
        <f>ROUND(AZ94, 2)</f>
        <v>0</v>
      </c>
      <c r="X29" s="192"/>
      <c r="Y29" s="192"/>
      <c r="Z29" s="192"/>
      <c r="AA29" s="192"/>
      <c r="AB29" s="192"/>
      <c r="AC29" s="192"/>
      <c r="AD29" s="192"/>
      <c r="AE29" s="192"/>
      <c r="AF29" s="34"/>
      <c r="AG29" s="34"/>
      <c r="AH29" s="34"/>
      <c r="AI29" s="34"/>
      <c r="AJ29" s="34"/>
      <c r="AK29" s="191">
        <f>ROUND(AV94, 2)</f>
        <v>0</v>
      </c>
      <c r="AL29" s="192"/>
      <c r="AM29" s="192"/>
      <c r="AN29" s="192"/>
      <c r="AO29" s="192"/>
      <c r="AP29" s="34"/>
      <c r="AQ29" s="34"/>
      <c r="AR29" s="35"/>
      <c r="AS29" s="34"/>
      <c r="AT29" s="34"/>
      <c r="AU29" s="34"/>
      <c r="AV29" s="34"/>
      <c r="AW29" s="34"/>
      <c r="AX29" s="34"/>
      <c r="AY29" s="34"/>
      <c r="AZ29" s="34"/>
      <c r="BE29" s="181"/>
    </row>
    <row r="30" spans="2:71" s="2" customFormat="1" ht="14.5" customHeight="1">
      <c r="B30" s="32"/>
      <c r="F30" s="33" t="s">
        <v>41</v>
      </c>
      <c r="L30" s="193">
        <v>0.23</v>
      </c>
      <c r="M30" s="192"/>
      <c r="N30" s="192"/>
      <c r="O30" s="192"/>
      <c r="P30" s="192"/>
      <c r="Q30" s="34"/>
      <c r="R30" s="34"/>
      <c r="S30" s="34"/>
      <c r="T30" s="34"/>
      <c r="U30" s="34"/>
      <c r="V30" s="34"/>
      <c r="W30" s="191">
        <f>ROUND(BA94, 2)</f>
        <v>0</v>
      </c>
      <c r="X30" s="192"/>
      <c r="Y30" s="192"/>
      <c r="Z30" s="192"/>
      <c r="AA30" s="192"/>
      <c r="AB30" s="192"/>
      <c r="AC30" s="192"/>
      <c r="AD30" s="192"/>
      <c r="AE30" s="192"/>
      <c r="AF30" s="34"/>
      <c r="AG30" s="34"/>
      <c r="AH30" s="34"/>
      <c r="AI30" s="34"/>
      <c r="AJ30" s="34"/>
      <c r="AK30" s="191">
        <f>ROUND(AW94, 2)</f>
        <v>0</v>
      </c>
      <c r="AL30" s="192"/>
      <c r="AM30" s="192"/>
      <c r="AN30" s="192"/>
      <c r="AO30" s="192"/>
      <c r="AP30" s="34"/>
      <c r="AQ30" s="34"/>
      <c r="AR30" s="35"/>
      <c r="AS30" s="34"/>
      <c r="AT30" s="34"/>
      <c r="AU30" s="34"/>
      <c r="AV30" s="34"/>
      <c r="AW30" s="34"/>
      <c r="AX30" s="34"/>
      <c r="AY30" s="34"/>
      <c r="AZ30" s="34"/>
      <c r="BE30" s="181"/>
    </row>
    <row r="31" spans="2:71" s="2" customFormat="1" ht="14.5" hidden="1" customHeight="1">
      <c r="B31" s="32"/>
      <c r="F31" s="23" t="s">
        <v>42</v>
      </c>
      <c r="L31" s="196">
        <v>0.23</v>
      </c>
      <c r="M31" s="195"/>
      <c r="N31" s="195"/>
      <c r="O31" s="195"/>
      <c r="P31" s="195"/>
      <c r="W31" s="194">
        <f>ROUND(BB94, 2)</f>
        <v>0</v>
      </c>
      <c r="X31" s="195"/>
      <c r="Y31" s="195"/>
      <c r="Z31" s="195"/>
      <c r="AA31" s="195"/>
      <c r="AB31" s="195"/>
      <c r="AC31" s="195"/>
      <c r="AD31" s="195"/>
      <c r="AE31" s="195"/>
      <c r="AK31" s="194">
        <v>0</v>
      </c>
      <c r="AL31" s="195"/>
      <c r="AM31" s="195"/>
      <c r="AN31" s="195"/>
      <c r="AO31" s="195"/>
      <c r="AR31" s="32"/>
      <c r="BE31" s="181"/>
    </row>
    <row r="32" spans="2:71" s="2" customFormat="1" ht="14.5" hidden="1" customHeight="1">
      <c r="B32" s="32"/>
      <c r="F32" s="23" t="s">
        <v>43</v>
      </c>
      <c r="L32" s="196">
        <v>0.23</v>
      </c>
      <c r="M32" s="195"/>
      <c r="N32" s="195"/>
      <c r="O32" s="195"/>
      <c r="P32" s="195"/>
      <c r="W32" s="194">
        <f>ROUND(BC94, 2)</f>
        <v>0</v>
      </c>
      <c r="X32" s="195"/>
      <c r="Y32" s="195"/>
      <c r="Z32" s="195"/>
      <c r="AA32" s="195"/>
      <c r="AB32" s="195"/>
      <c r="AC32" s="195"/>
      <c r="AD32" s="195"/>
      <c r="AE32" s="195"/>
      <c r="AK32" s="194">
        <v>0</v>
      </c>
      <c r="AL32" s="195"/>
      <c r="AM32" s="195"/>
      <c r="AN32" s="195"/>
      <c r="AO32" s="195"/>
      <c r="AR32" s="32"/>
      <c r="BE32" s="181"/>
    </row>
    <row r="33" spans="2:57" s="2" customFormat="1" ht="14.5" hidden="1" customHeight="1">
      <c r="B33" s="32"/>
      <c r="F33" s="33" t="s">
        <v>44</v>
      </c>
      <c r="L33" s="193">
        <v>0</v>
      </c>
      <c r="M33" s="192"/>
      <c r="N33" s="192"/>
      <c r="O33" s="192"/>
      <c r="P33" s="192"/>
      <c r="Q33" s="34"/>
      <c r="R33" s="34"/>
      <c r="S33" s="34"/>
      <c r="T33" s="34"/>
      <c r="U33" s="34"/>
      <c r="V33" s="34"/>
      <c r="W33" s="191">
        <f>ROUND(BD94, 2)</f>
        <v>0</v>
      </c>
      <c r="X33" s="192"/>
      <c r="Y33" s="192"/>
      <c r="Z33" s="192"/>
      <c r="AA33" s="192"/>
      <c r="AB33" s="192"/>
      <c r="AC33" s="192"/>
      <c r="AD33" s="192"/>
      <c r="AE33" s="192"/>
      <c r="AF33" s="34"/>
      <c r="AG33" s="34"/>
      <c r="AH33" s="34"/>
      <c r="AI33" s="34"/>
      <c r="AJ33" s="34"/>
      <c r="AK33" s="191">
        <v>0</v>
      </c>
      <c r="AL33" s="192"/>
      <c r="AM33" s="192"/>
      <c r="AN33" s="192"/>
      <c r="AO33" s="192"/>
      <c r="AP33" s="34"/>
      <c r="AQ33" s="34"/>
      <c r="AR33" s="35"/>
      <c r="AS33" s="34"/>
      <c r="AT33" s="34"/>
      <c r="AU33" s="34"/>
      <c r="AV33" s="34"/>
      <c r="AW33" s="34"/>
      <c r="AX33" s="34"/>
      <c r="AY33" s="34"/>
      <c r="AZ33" s="34"/>
      <c r="BE33" s="181"/>
    </row>
    <row r="34" spans="2:57" s="1" customFormat="1" ht="7" customHeight="1">
      <c r="B34" s="28"/>
      <c r="AR34" s="28"/>
      <c r="BE34" s="180"/>
    </row>
    <row r="35" spans="2:57" s="1" customFormat="1" ht="26" customHeight="1">
      <c r="B35" s="28"/>
      <c r="C35" s="36"/>
      <c r="D35" s="37" t="s">
        <v>45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46</v>
      </c>
      <c r="U35" s="38"/>
      <c r="V35" s="38"/>
      <c r="W35" s="38"/>
      <c r="X35" s="200" t="s">
        <v>47</v>
      </c>
      <c r="Y35" s="198"/>
      <c r="Z35" s="198"/>
      <c r="AA35" s="198"/>
      <c r="AB35" s="198"/>
      <c r="AC35" s="38"/>
      <c r="AD35" s="38"/>
      <c r="AE35" s="38"/>
      <c r="AF35" s="38"/>
      <c r="AG35" s="38"/>
      <c r="AH35" s="38"/>
      <c r="AI35" s="38"/>
      <c r="AJ35" s="38"/>
      <c r="AK35" s="197">
        <f>SUM(AK26:AK33)</f>
        <v>0</v>
      </c>
      <c r="AL35" s="198"/>
      <c r="AM35" s="198"/>
      <c r="AN35" s="198"/>
      <c r="AO35" s="199"/>
      <c r="AP35" s="36"/>
      <c r="AQ35" s="36"/>
      <c r="AR35" s="28"/>
    </row>
    <row r="36" spans="2:57" s="1" customFormat="1" ht="7" customHeight="1">
      <c r="B36" s="28"/>
      <c r="AR36" s="28"/>
    </row>
    <row r="37" spans="2:57" s="1" customFormat="1" ht="14.5" customHeight="1">
      <c r="B37" s="28"/>
      <c r="AR37" s="28"/>
    </row>
    <row r="38" spans="2:57" ht="14.5" customHeight="1">
      <c r="B38" s="16"/>
      <c r="AR38" s="16"/>
    </row>
    <row r="39" spans="2:57" ht="14.5" customHeight="1">
      <c r="B39" s="16"/>
      <c r="AR39" s="16"/>
    </row>
    <row r="40" spans="2:57" ht="14.5" customHeight="1">
      <c r="B40" s="16"/>
      <c r="AR40" s="16"/>
    </row>
    <row r="41" spans="2:57" ht="14.5" customHeight="1">
      <c r="B41" s="16"/>
      <c r="AR41" s="16"/>
    </row>
    <row r="42" spans="2:57" ht="14.5" customHeight="1">
      <c r="B42" s="16"/>
      <c r="AR42" s="16"/>
    </row>
    <row r="43" spans="2:57" ht="14.5" customHeight="1">
      <c r="B43" s="16"/>
      <c r="AR43" s="16"/>
    </row>
    <row r="44" spans="2:57" ht="14.5" customHeight="1">
      <c r="B44" s="16"/>
      <c r="AR44" s="16"/>
    </row>
    <row r="45" spans="2:57" ht="14.5" customHeight="1">
      <c r="B45" s="16"/>
      <c r="AR45" s="16"/>
    </row>
    <row r="46" spans="2:57" ht="14.5" customHeight="1">
      <c r="B46" s="16"/>
      <c r="AR46" s="16"/>
    </row>
    <row r="47" spans="2:57" ht="14.5" customHeight="1">
      <c r="B47" s="16"/>
      <c r="AR47" s="16"/>
    </row>
    <row r="48" spans="2:57" ht="14.5" customHeight="1">
      <c r="B48" s="16"/>
      <c r="AR48" s="16"/>
    </row>
    <row r="49" spans="2:44" s="1" customFormat="1" ht="14.5" customHeight="1">
      <c r="B49" s="28"/>
      <c r="D49" s="40" t="s">
        <v>48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49</v>
      </c>
      <c r="AI49" s="41"/>
      <c r="AJ49" s="41"/>
      <c r="AK49" s="41"/>
      <c r="AL49" s="41"/>
      <c r="AM49" s="41"/>
      <c r="AN49" s="41"/>
      <c r="AO49" s="41"/>
      <c r="AR49" s="28"/>
    </row>
    <row r="50" spans="2:44" ht="11">
      <c r="B50" s="16"/>
      <c r="AR50" s="16"/>
    </row>
    <row r="51" spans="2:44" ht="11">
      <c r="B51" s="16"/>
      <c r="AR51" s="16"/>
    </row>
    <row r="52" spans="2:44" ht="11">
      <c r="B52" s="16"/>
      <c r="AR52" s="16"/>
    </row>
    <row r="53" spans="2:44" ht="11">
      <c r="B53" s="16"/>
      <c r="AR53" s="16"/>
    </row>
    <row r="54" spans="2:44" ht="11">
      <c r="B54" s="16"/>
      <c r="AR54" s="16"/>
    </row>
    <row r="55" spans="2:44" ht="11">
      <c r="B55" s="16"/>
      <c r="AR55" s="16"/>
    </row>
    <row r="56" spans="2:44" ht="11">
      <c r="B56" s="16"/>
      <c r="AR56" s="16"/>
    </row>
    <row r="57" spans="2:44" ht="11">
      <c r="B57" s="16"/>
      <c r="AR57" s="16"/>
    </row>
    <row r="58" spans="2:44" ht="11">
      <c r="B58" s="16"/>
      <c r="AR58" s="16"/>
    </row>
    <row r="59" spans="2:44" ht="11">
      <c r="B59" s="16"/>
      <c r="AR59" s="16"/>
    </row>
    <row r="60" spans="2:44" s="1" customFormat="1" ht="13">
      <c r="B60" s="28"/>
      <c r="D60" s="42" t="s">
        <v>50</v>
      </c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42" t="s">
        <v>51</v>
      </c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42" t="s">
        <v>50</v>
      </c>
      <c r="AI60" s="30"/>
      <c r="AJ60" s="30"/>
      <c r="AK60" s="30"/>
      <c r="AL60" s="30"/>
      <c r="AM60" s="42" t="s">
        <v>51</v>
      </c>
      <c r="AN60" s="30"/>
      <c r="AO60" s="30"/>
      <c r="AR60" s="28"/>
    </row>
    <row r="61" spans="2:44" ht="11">
      <c r="B61" s="16"/>
      <c r="AR61" s="16"/>
    </row>
    <row r="62" spans="2:44" ht="11">
      <c r="B62" s="16"/>
      <c r="AR62" s="16"/>
    </row>
    <row r="63" spans="2:44" ht="11">
      <c r="B63" s="16"/>
      <c r="AR63" s="16"/>
    </row>
    <row r="64" spans="2:44" s="1" customFormat="1" ht="13">
      <c r="B64" s="28"/>
      <c r="D64" s="40" t="s">
        <v>52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0" t="s">
        <v>53</v>
      </c>
      <c r="AI64" s="41"/>
      <c r="AJ64" s="41"/>
      <c r="AK64" s="41"/>
      <c r="AL64" s="41"/>
      <c r="AM64" s="41"/>
      <c r="AN64" s="41"/>
      <c r="AO64" s="41"/>
      <c r="AR64" s="28"/>
    </row>
    <row r="65" spans="2:44" ht="11">
      <c r="B65" s="16"/>
      <c r="AR65" s="16"/>
    </row>
    <row r="66" spans="2:44" ht="11">
      <c r="B66" s="16"/>
      <c r="AR66" s="16"/>
    </row>
    <row r="67" spans="2:44" ht="11">
      <c r="B67" s="16"/>
      <c r="AR67" s="16"/>
    </row>
    <row r="68" spans="2:44" ht="11">
      <c r="B68" s="16"/>
      <c r="AR68" s="16"/>
    </row>
    <row r="69" spans="2:44" ht="11">
      <c r="B69" s="16"/>
      <c r="AR69" s="16"/>
    </row>
    <row r="70" spans="2:44" ht="11">
      <c r="B70" s="16"/>
      <c r="AR70" s="16"/>
    </row>
    <row r="71" spans="2:44" ht="11">
      <c r="B71" s="16"/>
      <c r="AR71" s="16"/>
    </row>
    <row r="72" spans="2:44" ht="11">
      <c r="B72" s="16"/>
      <c r="AR72" s="16"/>
    </row>
    <row r="73" spans="2:44" ht="11">
      <c r="B73" s="16"/>
      <c r="AR73" s="16"/>
    </row>
    <row r="74" spans="2:44" ht="11">
      <c r="B74" s="16"/>
      <c r="AR74" s="16"/>
    </row>
    <row r="75" spans="2:44" s="1" customFormat="1" ht="13">
      <c r="B75" s="28"/>
      <c r="D75" s="42" t="s">
        <v>50</v>
      </c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42" t="s">
        <v>51</v>
      </c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42" t="s">
        <v>50</v>
      </c>
      <c r="AI75" s="30"/>
      <c r="AJ75" s="30"/>
      <c r="AK75" s="30"/>
      <c r="AL75" s="30"/>
      <c r="AM75" s="42" t="s">
        <v>51</v>
      </c>
      <c r="AN75" s="30"/>
      <c r="AO75" s="30"/>
      <c r="AR75" s="28"/>
    </row>
    <row r="76" spans="2:44" s="1" customFormat="1" ht="11">
      <c r="B76" s="28"/>
      <c r="AR76" s="28"/>
    </row>
    <row r="77" spans="2:44" s="1" customFormat="1" ht="7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28"/>
    </row>
    <row r="81" spans="1:91" s="1" customFormat="1" ht="7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28"/>
    </row>
    <row r="82" spans="1:91" s="1" customFormat="1" ht="25" customHeight="1">
      <c r="B82" s="28"/>
      <c r="C82" s="17" t="s">
        <v>54</v>
      </c>
      <c r="AR82" s="28"/>
    </row>
    <row r="83" spans="1:91" s="1" customFormat="1" ht="7" customHeight="1">
      <c r="B83" s="28"/>
      <c r="AR83" s="28"/>
    </row>
    <row r="84" spans="1:91" s="3" customFormat="1" ht="12" customHeight="1">
      <c r="B84" s="47"/>
      <c r="C84" s="23" t="s">
        <v>12</v>
      </c>
      <c r="L84" s="3" t="str">
        <f>K5</f>
        <v>012b1</v>
      </c>
      <c r="AR84" s="47"/>
    </row>
    <row r="85" spans="1:91" s="4" customFormat="1" ht="37" customHeight="1">
      <c r="B85" s="48"/>
      <c r="C85" s="49" t="s">
        <v>15</v>
      </c>
      <c r="L85" s="176" t="str">
        <f>K6</f>
        <v>Lezecké centrum HK Neolit</v>
      </c>
      <c r="M85" s="177"/>
      <c r="N85" s="177"/>
      <c r="O85" s="177"/>
      <c r="P85" s="177"/>
      <c r="Q85" s="177"/>
      <c r="R85" s="177"/>
      <c r="S85" s="177"/>
      <c r="T85" s="177"/>
      <c r="U85" s="177"/>
      <c r="V85" s="177"/>
      <c r="W85" s="177"/>
      <c r="X85" s="177"/>
      <c r="Y85" s="177"/>
      <c r="Z85" s="177"/>
      <c r="AA85" s="177"/>
      <c r="AB85" s="177"/>
      <c r="AC85" s="177"/>
      <c r="AD85" s="177"/>
      <c r="AE85" s="177"/>
      <c r="AF85" s="177"/>
      <c r="AG85" s="177"/>
      <c r="AH85" s="177"/>
      <c r="AI85" s="177"/>
      <c r="AJ85" s="177"/>
      <c r="AK85" s="177"/>
      <c r="AL85" s="177"/>
      <c r="AM85" s="177"/>
      <c r="AN85" s="177"/>
      <c r="AO85" s="177"/>
      <c r="AR85" s="48"/>
    </row>
    <row r="86" spans="1:91" s="1" customFormat="1" ht="7" customHeight="1">
      <c r="B86" s="28"/>
      <c r="AR86" s="28"/>
    </row>
    <row r="87" spans="1:91" s="1" customFormat="1" ht="12" customHeight="1">
      <c r="B87" s="28"/>
      <c r="C87" s="23" t="s">
        <v>19</v>
      </c>
      <c r="L87" s="50" t="str">
        <f>IF(K8="","",K8)</f>
        <v>Martin</v>
      </c>
      <c r="AI87" s="23" t="s">
        <v>21</v>
      </c>
      <c r="AM87" s="207" t="str">
        <f>IF(AN8= "","",AN8)</f>
        <v>21. 2. 2025</v>
      </c>
      <c r="AN87" s="207"/>
      <c r="AR87" s="28"/>
    </row>
    <row r="88" spans="1:91" s="1" customFormat="1" ht="7" customHeight="1">
      <c r="B88" s="28"/>
      <c r="AR88" s="28"/>
    </row>
    <row r="89" spans="1:91" s="1" customFormat="1" ht="15.25" customHeight="1">
      <c r="B89" s="28"/>
      <c r="C89" s="23" t="s">
        <v>23</v>
      </c>
      <c r="L89" s="3" t="str">
        <f>IF(E11= "","",E11)</f>
        <v>Horolezecký klub Neolit o.z.</v>
      </c>
      <c r="AI89" s="23" t="s">
        <v>29</v>
      </c>
      <c r="AM89" s="208" t="str">
        <f>IF(E17="","",E17)</f>
        <v>Hplus a.s.</v>
      </c>
      <c r="AN89" s="209"/>
      <c r="AO89" s="209"/>
      <c r="AP89" s="209"/>
      <c r="AR89" s="28"/>
      <c r="AS89" s="211" t="s">
        <v>55</v>
      </c>
      <c r="AT89" s="212"/>
      <c r="AU89" s="52"/>
      <c r="AV89" s="52"/>
      <c r="AW89" s="52"/>
      <c r="AX89" s="52"/>
      <c r="AY89" s="52"/>
      <c r="AZ89" s="52"/>
      <c r="BA89" s="52"/>
      <c r="BB89" s="52"/>
      <c r="BC89" s="52"/>
      <c r="BD89" s="53"/>
    </row>
    <row r="90" spans="1:91" s="1" customFormat="1" ht="15.25" customHeight="1">
      <c r="B90" s="28"/>
      <c r="C90" s="23" t="s">
        <v>27</v>
      </c>
      <c r="L90" s="3" t="str">
        <f>IF(E14= "Vyplň údaj","",E14)</f>
        <v/>
      </c>
      <c r="AI90" s="23" t="s">
        <v>32</v>
      </c>
      <c r="AM90" s="208" t="str">
        <f>IF(E20="","",E20)</f>
        <v xml:space="preserve"> </v>
      </c>
      <c r="AN90" s="209"/>
      <c r="AO90" s="209"/>
      <c r="AP90" s="209"/>
      <c r="AR90" s="28"/>
      <c r="AS90" s="213"/>
      <c r="AT90" s="214"/>
      <c r="BD90" s="55"/>
    </row>
    <row r="91" spans="1:91" s="1" customFormat="1" ht="10.75" customHeight="1">
      <c r="B91" s="28"/>
      <c r="AR91" s="28"/>
      <c r="AS91" s="213"/>
      <c r="AT91" s="214"/>
      <c r="BD91" s="55"/>
    </row>
    <row r="92" spans="1:91" s="1" customFormat="1" ht="29.25" customHeight="1">
      <c r="B92" s="28"/>
      <c r="C92" s="171" t="s">
        <v>56</v>
      </c>
      <c r="D92" s="172"/>
      <c r="E92" s="172"/>
      <c r="F92" s="172"/>
      <c r="G92" s="172"/>
      <c r="H92" s="56"/>
      <c r="I92" s="175" t="s">
        <v>57</v>
      </c>
      <c r="J92" s="172"/>
      <c r="K92" s="172"/>
      <c r="L92" s="172"/>
      <c r="M92" s="172"/>
      <c r="N92" s="172"/>
      <c r="O92" s="172"/>
      <c r="P92" s="172"/>
      <c r="Q92" s="172"/>
      <c r="R92" s="172"/>
      <c r="S92" s="172"/>
      <c r="T92" s="172"/>
      <c r="U92" s="172"/>
      <c r="V92" s="172"/>
      <c r="W92" s="172"/>
      <c r="X92" s="172"/>
      <c r="Y92" s="172"/>
      <c r="Z92" s="172"/>
      <c r="AA92" s="172"/>
      <c r="AB92" s="172"/>
      <c r="AC92" s="172"/>
      <c r="AD92" s="172"/>
      <c r="AE92" s="172"/>
      <c r="AF92" s="172"/>
      <c r="AG92" s="206" t="s">
        <v>58</v>
      </c>
      <c r="AH92" s="172"/>
      <c r="AI92" s="172"/>
      <c r="AJ92" s="172"/>
      <c r="AK92" s="172"/>
      <c r="AL92" s="172"/>
      <c r="AM92" s="172"/>
      <c r="AN92" s="175" t="s">
        <v>59</v>
      </c>
      <c r="AO92" s="172"/>
      <c r="AP92" s="210"/>
      <c r="AQ92" s="57" t="s">
        <v>60</v>
      </c>
      <c r="AR92" s="28"/>
      <c r="AS92" s="58" t="s">
        <v>61</v>
      </c>
      <c r="AT92" s="59" t="s">
        <v>62</v>
      </c>
      <c r="AU92" s="59" t="s">
        <v>63</v>
      </c>
      <c r="AV92" s="59" t="s">
        <v>64</v>
      </c>
      <c r="AW92" s="59" t="s">
        <v>65</v>
      </c>
      <c r="AX92" s="59" t="s">
        <v>66</v>
      </c>
      <c r="AY92" s="59" t="s">
        <v>67</v>
      </c>
      <c r="AZ92" s="59" t="s">
        <v>68</v>
      </c>
      <c r="BA92" s="59" t="s">
        <v>69</v>
      </c>
      <c r="BB92" s="59" t="s">
        <v>70</v>
      </c>
      <c r="BC92" s="59" t="s">
        <v>71</v>
      </c>
      <c r="BD92" s="60" t="s">
        <v>72</v>
      </c>
    </row>
    <row r="93" spans="1:91" s="1" customFormat="1" ht="10.75" customHeight="1">
      <c r="B93" s="28"/>
      <c r="AR93" s="28"/>
      <c r="AS93" s="61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3"/>
    </row>
    <row r="94" spans="1:91" s="5" customFormat="1" ht="32.5" customHeight="1">
      <c r="B94" s="62"/>
      <c r="C94" s="63" t="s">
        <v>73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178">
        <f>ROUND(AG95+AG102+SUM(AG104:AG107),2)</f>
        <v>0</v>
      </c>
      <c r="AH94" s="178"/>
      <c r="AI94" s="178"/>
      <c r="AJ94" s="178"/>
      <c r="AK94" s="178"/>
      <c r="AL94" s="178"/>
      <c r="AM94" s="178"/>
      <c r="AN94" s="215">
        <f t="shared" ref="AN94:AN107" si="0">SUM(AG94,AT94)</f>
        <v>0</v>
      </c>
      <c r="AO94" s="215"/>
      <c r="AP94" s="215"/>
      <c r="AQ94" s="66" t="s">
        <v>1</v>
      </c>
      <c r="AR94" s="62"/>
      <c r="AS94" s="67">
        <f>ROUND(AS95+AS102+SUM(AS104:AS107),2)</f>
        <v>0</v>
      </c>
      <c r="AT94" s="68">
        <f t="shared" ref="AT94:AT107" si="1">ROUND(SUM(AV94:AW94),2)</f>
        <v>0</v>
      </c>
      <c r="AU94" s="69">
        <f>ROUND(AU95+AU102+SUM(AU104:AU107),5)</f>
        <v>0</v>
      </c>
      <c r="AV94" s="68">
        <f>ROUND(AZ94*L29,2)</f>
        <v>0</v>
      </c>
      <c r="AW94" s="68">
        <f>ROUND(BA94*L30,2)</f>
        <v>0</v>
      </c>
      <c r="AX94" s="68">
        <f>ROUND(BB94*L29,2)</f>
        <v>0</v>
      </c>
      <c r="AY94" s="68">
        <f>ROUND(BC94*L30,2)</f>
        <v>0</v>
      </c>
      <c r="AZ94" s="68">
        <f>ROUND(AZ95+AZ102+SUM(AZ104:AZ107),2)</f>
        <v>0</v>
      </c>
      <c r="BA94" s="68">
        <f>ROUND(BA95+BA102+SUM(BA104:BA107),2)</f>
        <v>0</v>
      </c>
      <c r="BB94" s="68">
        <f>ROUND(BB95+BB102+SUM(BB104:BB107),2)</f>
        <v>0</v>
      </c>
      <c r="BC94" s="68">
        <f>ROUND(BC95+BC102+SUM(BC104:BC107),2)</f>
        <v>0</v>
      </c>
      <c r="BD94" s="70">
        <f>ROUND(BD95+BD102+SUM(BD104:BD107),2)</f>
        <v>0</v>
      </c>
      <c r="BS94" s="71" t="s">
        <v>74</v>
      </c>
      <c r="BT94" s="71" t="s">
        <v>75</v>
      </c>
      <c r="BU94" s="72" t="s">
        <v>76</v>
      </c>
      <c r="BV94" s="71" t="s">
        <v>77</v>
      </c>
      <c r="BW94" s="71" t="s">
        <v>5</v>
      </c>
      <c r="BX94" s="71" t="s">
        <v>78</v>
      </c>
      <c r="CL94" s="71" t="s">
        <v>1</v>
      </c>
    </row>
    <row r="95" spans="1:91" s="6" customFormat="1" ht="16.5" customHeight="1">
      <c r="B95" s="73"/>
      <c r="C95" s="74"/>
      <c r="D95" s="173" t="s">
        <v>79</v>
      </c>
      <c r="E95" s="173"/>
      <c r="F95" s="173"/>
      <c r="G95" s="173"/>
      <c r="H95" s="173"/>
      <c r="I95" s="75"/>
      <c r="J95" s="173" t="s">
        <v>80</v>
      </c>
      <c r="K95" s="173"/>
      <c r="L95" s="173"/>
      <c r="M95" s="173"/>
      <c r="N95" s="173"/>
      <c r="O95" s="173"/>
      <c r="P95" s="173"/>
      <c r="Q95" s="173"/>
      <c r="R95" s="173"/>
      <c r="S95" s="173"/>
      <c r="T95" s="173"/>
      <c r="U95" s="173"/>
      <c r="V95" s="173"/>
      <c r="W95" s="173"/>
      <c r="X95" s="173"/>
      <c r="Y95" s="173"/>
      <c r="Z95" s="173"/>
      <c r="AA95" s="173"/>
      <c r="AB95" s="173"/>
      <c r="AC95" s="173"/>
      <c r="AD95" s="173"/>
      <c r="AE95" s="173"/>
      <c r="AF95" s="173"/>
      <c r="AG95" s="203">
        <f>ROUND(SUM(AG96:AG101),2)</f>
        <v>0</v>
      </c>
      <c r="AH95" s="204"/>
      <c r="AI95" s="204"/>
      <c r="AJ95" s="204"/>
      <c r="AK95" s="204"/>
      <c r="AL95" s="204"/>
      <c r="AM95" s="204"/>
      <c r="AN95" s="205">
        <f t="shared" si="0"/>
        <v>0</v>
      </c>
      <c r="AO95" s="204"/>
      <c r="AP95" s="204"/>
      <c r="AQ95" s="76" t="s">
        <v>81</v>
      </c>
      <c r="AR95" s="73"/>
      <c r="AS95" s="77">
        <f>ROUND(SUM(AS96:AS101),2)</f>
        <v>0</v>
      </c>
      <c r="AT95" s="78">
        <f t="shared" si="1"/>
        <v>0</v>
      </c>
      <c r="AU95" s="79">
        <f>ROUND(SUM(AU96:AU101),5)</f>
        <v>0</v>
      </c>
      <c r="AV95" s="78">
        <f>ROUND(AZ95*L29,2)</f>
        <v>0</v>
      </c>
      <c r="AW95" s="78">
        <f>ROUND(BA95*L30,2)</f>
        <v>0</v>
      </c>
      <c r="AX95" s="78">
        <f>ROUND(BB95*L29,2)</f>
        <v>0</v>
      </c>
      <c r="AY95" s="78">
        <f>ROUND(BC95*L30,2)</f>
        <v>0</v>
      </c>
      <c r="AZ95" s="78">
        <f>ROUND(SUM(AZ96:AZ101),2)</f>
        <v>0</v>
      </c>
      <c r="BA95" s="78">
        <f>ROUND(SUM(BA96:BA101),2)</f>
        <v>0</v>
      </c>
      <c r="BB95" s="78">
        <f>ROUND(SUM(BB96:BB101),2)</f>
        <v>0</v>
      </c>
      <c r="BC95" s="78">
        <f>ROUND(SUM(BC96:BC101),2)</f>
        <v>0</v>
      </c>
      <c r="BD95" s="80">
        <f>ROUND(SUM(BD96:BD101),2)</f>
        <v>0</v>
      </c>
      <c r="BS95" s="81" t="s">
        <v>74</v>
      </c>
      <c r="BT95" s="81" t="s">
        <v>82</v>
      </c>
      <c r="BU95" s="81" t="s">
        <v>76</v>
      </c>
      <c r="BV95" s="81" t="s">
        <v>77</v>
      </c>
      <c r="BW95" s="81" t="s">
        <v>83</v>
      </c>
      <c r="BX95" s="81" t="s">
        <v>5</v>
      </c>
      <c r="CL95" s="81" t="s">
        <v>1</v>
      </c>
      <c r="CM95" s="81" t="s">
        <v>75</v>
      </c>
    </row>
    <row r="96" spans="1:91" s="3" customFormat="1" ht="23.25" customHeight="1">
      <c r="A96" s="82" t="s">
        <v>84</v>
      </c>
      <c r="B96" s="47"/>
      <c r="C96" s="9"/>
      <c r="D96" s="9"/>
      <c r="E96" s="174" t="s">
        <v>85</v>
      </c>
      <c r="F96" s="174"/>
      <c r="G96" s="174"/>
      <c r="H96" s="174"/>
      <c r="I96" s="174"/>
      <c r="J96" s="9"/>
      <c r="K96" s="174" t="s">
        <v>86</v>
      </c>
      <c r="L96" s="174"/>
      <c r="M96" s="174"/>
      <c r="N96" s="174"/>
      <c r="O96" s="174"/>
      <c r="P96" s="174"/>
      <c r="Q96" s="174"/>
      <c r="R96" s="174"/>
      <c r="S96" s="174"/>
      <c r="T96" s="174"/>
      <c r="U96" s="174"/>
      <c r="V96" s="174"/>
      <c r="W96" s="174"/>
      <c r="X96" s="174"/>
      <c r="Y96" s="174"/>
      <c r="Z96" s="174"/>
      <c r="AA96" s="174"/>
      <c r="AB96" s="174"/>
      <c r="AC96" s="174"/>
      <c r="AD96" s="174"/>
      <c r="AE96" s="174"/>
      <c r="AF96" s="174"/>
      <c r="AG96" s="201">
        <f>'SO 01-1 - Lezecké centrum...'!J32</f>
        <v>0</v>
      </c>
      <c r="AH96" s="202"/>
      <c r="AI96" s="202"/>
      <c r="AJ96" s="202"/>
      <c r="AK96" s="202"/>
      <c r="AL96" s="202"/>
      <c r="AM96" s="202"/>
      <c r="AN96" s="201">
        <f t="shared" si="0"/>
        <v>0</v>
      </c>
      <c r="AO96" s="202"/>
      <c r="AP96" s="202"/>
      <c r="AQ96" s="83" t="s">
        <v>87</v>
      </c>
      <c r="AR96" s="47"/>
      <c r="AS96" s="84">
        <v>0</v>
      </c>
      <c r="AT96" s="85">
        <f t="shared" si="1"/>
        <v>0</v>
      </c>
      <c r="AU96" s="86">
        <f>'SO 01-1 - Lezecké centrum...'!P150</f>
        <v>0</v>
      </c>
      <c r="AV96" s="85">
        <f>'SO 01-1 - Lezecké centrum...'!J35</f>
        <v>0</v>
      </c>
      <c r="AW96" s="85">
        <f>'SO 01-1 - Lezecké centrum...'!J36</f>
        <v>0</v>
      </c>
      <c r="AX96" s="85">
        <f>'SO 01-1 - Lezecké centrum...'!J37</f>
        <v>0</v>
      </c>
      <c r="AY96" s="85">
        <f>'SO 01-1 - Lezecké centrum...'!J38</f>
        <v>0</v>
      </c>
      <c r="AZ96" s="85">
        <f>'SO 01-1 - Lezecké centrum...'!F35</f>
        <v>0</v>
      </c>
      <c r="BA96" s="85">
        <f>'SO 01-1 - Lezecké centrum...'!F36</f>
        <v>0</v>
      </c>
      <c r="BB96" s="85">
        <f>'SO 01-1 - Lezecké centrum...'!F37</f>
        <v>0</v>
      </c>
      <c r="BC96" s="85">
        <f>'SO 01-1 - Lezecké centrum...'!F38</f>
        <v>0</v>
      </c>
      <c r="BD96" s="87">
        <f>'SO 01-1 - Lezecké centrum...'!F39</f>
        <v>0</v>
      </c>
      <c r="BT96" s="21" t="s">
        <v>88</v>
      </c>
      <c r="BV96" s="21" t="s">
        <v>77</v>
      </c>
      <c r="BW96" s="21" t="s">
        <v>89</v>
      </c>
      <c r="BX96" s="21" t="s">
        <v>83</v>
      </c>
      <c r="CL96" s="21" t="s">
        <v>1</v>
      </c>
    </row>
    <row r="97" spans="1:91" s="3" customFormat="1" ht="16.5" customHeight="1">
      <c r="A97" s="82" t="s">
        <v>84</v>
      </c>
      <c r="B97" s="47"/>
      <c r="C97" s="9"/>
      <c r="D97" s="9"/>
      <c r="E97" s="174" t="s">
        <v>90</v>
      </c>
      <c r="F97" s="174"/>
      <c r="G97" s="174"/>
      <c r="H97" s="174"/>
      <c r="I97" s="174"/>
      <c r="J97" s="9"/>
      <c r="K97" s="174" t="s">
        <v>91</v>
      </c>
      <c r="L97" s="174"/>
      <c r="M97" s="174"/>
      <c r="N97" s="174"/>
      <c r="O97" s="174"/>
      <c r="P97" s="174"/>
      <c r="Q97" s="174"/>
      <c r="R97" s="174"/>
      <c r="S97" s="174"/>
      <c r="T97" s="174"/>
      <c r="U97" s="174"/>
      <c r="V97" s="174"/>
      <c r="W97" s="174"/>
      <c r="X97" s="174"/>
      <c r="Y97" s="174"/>
      <c r="Z97" s="174"/>
      <c r="AA97" s="174"/>
      <c r="AB97" s="174"/>
      <c r="AC97" s="174"/>
      <c r="AD97" s="174"/>
      <c r="AE97" s="174"/>
      <c r="AF97" s="174"/>
      <c r="AG97" s="201">
        <f>'SO 01-2 - Zdravotechnika'!J32</f>
        <v>0</v>
      </c>
      <c r="AH97" s="202"/>
      <c r="AI97" s="202"/>
      <c r="AJ97" s="202"/>
      <c r="AK97" s="202"/>
      <c r="AL97" s="202"/>
      <c r="AM97" s="202"/>
      <c r="AN97" s="201">
        <f t="shared" si="0"/>
        <v>0</v>
      </c>
      <c r="AO97" s="202"/>
      <c r="AP97" s="202"/>
      <c r="AQ97" s="83" t="s">
        <v>87</v>
      </c>
      <c r="AR97" s="47"/>
      <c r="AS97" s="84">
        <v>0</v>
      </c>
      <c r="AT97" s="85">
        <f t="shared" si="1"/>
        <v>0</v>
      </c>
      <c r="AU97" s="86">
        <f>'SO 01-2 - Zdravotechnika'!P125</f>
        <v>0</v>
      </c>
      <c r="AV97" s="85">
        <f>'SO 01-2 - Zdravotechnika'!J35</f>
        <v>0</v>
      </c>
      <c r="AW97" s="85">
        <f>'SO 01-2 - Zdravotechnika'!J36</f>
        <v>0</v>
      </c>
      <c r="AX97" s="85">
        <f>'SO 01-2 - Zdravotechnika'!J37</f>
        <v>0</v>
      </c>
      <c r="AY97" s="85">
        <f>'SO 01-2 - Zdravotechnika'!J38</f>
        <v>0</v>
      </c>
      <c r="AZ97" s="85">
        <f>'SO 01-2 - Zdravotechnika'!F35</f>
        <v>0</v>
      </c>
      <c r="BA97" s="85">
        <f>'SO 01-2 - Zdravotechnika'!F36</f>
        <v>0</v>
      </c>
      <c r="BB97" s="85">
        <f>'SO 01-2 - Zdravotechnika'!F37</f>
        <v>0</v>
      </c>
      <c r="BC97" s="85">
        <f>'SO 01-2 - Zdravotechnika'!F38</f>
        <v>0</v>
      </c>
      <c r="BD97" s="87">
        <f>'SO 01-2 - Zdravotechnika'!F39</f>
        <v>0</v>
      </c>
      <c r="BT97" s="21" t="s">
        <v>88</v>
      </c>
      <c r="BV97" s="21" t="s">
        <v>77</v>
      </c>
      <c r="BW97" s="21" t="s">
        <v>92</v>
      </c>
      <c r="BX97" s="21" t="s">
        <v>83</v>
      </c>
      <c r="CL97" s="21" t="s">
        <v>1</v>
      </c>
    </row>
    <row r="98" spans="1:91" s="3" customFormat="1" ht="16.5" customHeight="1">
      <c r="A98" s="82" t="s">
        <v>84</v>
      </c>
      <c r="B98" s="47"/>
      <c r="C98" s="9"/>
      <c r="D98" s="9"/>
      <c r="E98" s="174" t="s">
        <v>93</v>
      </c>
      <c r="F98" s="174"/>
      <c r="G98" s="174"/>
      <c r="H98" s="174"/>
      <c r="I98" s="174"/>
      <c r="J98" s="9"/>
      <c r="K98" s="174" t="s">
        <v>94</v>
      </c>
      <c r="L98" s="174"/>
      <c r="M98" s="174"/>
      <c r="N98" s="174"/>
      <c r="O98" s="174"/>
      <c r="P98" s="174"/>
      <c r="Q98" s="174"/>
      <c r="R98" s="174"/>
      <c r="S98" s="174"/>
      <c r="T98" s="174"/>
      <c r="U98" s="174"/>
      <c r="V98" s="174"/>
      <c r="W98" s="174"/>
      <c r="X98" s="174"/>
      <c r="Y98" s="174"/>
      <c r="Z98" s="174"/>
      <c r="AA98" s="174"/>
      <c r="AB98" s="174"/>
      <c r="AC98" s="174"/>
      <c r="AD98" s="174"/>
      <c r="AE98" s="174"/>
      <c r="AF98" s="174"/>
      <c r="AG98" s="201">
        <f>'SO 01-3 - Vykurovanie'!J32</f>
        <v>0</v>
      </c>
      <c r="AH98" s="202"/>
      <c r="AI98" s="202"/>
      <c r="AJ98" s="202"/>
      <c r="AK98" s="202"/>
      <c r="AL98" s="202"/>
      <c r="AM98" s="202"/>
      <c r="AN98" s="201">
        <f t="shared" si="0"/>
        <v>0</v>
      </c>
      <c r="AO98" s="202"/>
      <c r="AP98" s="202"/>
      <c r="AQ98" s="83" t="s">
        <v>87</v>
      </c>
      <c r="AR98" s="47"/>
      <c r="AS98" s="84">
        <v>0</v>
      </c>
      <c r="AT98" s="85">
        <f t="shared" si="1"/>
        <v>0</v>
      </c>
      <c r="AU98" s="86">
        <f>'SO 01-3 - Vykurovanie'!P129</f>
        <v>0</v>
      </c>
      <c r="AV98" s="85">
        <f>'SO 01-3 - Vykurovanie'!J35</f>
        <v>0</v>
      </c>
      <c r="AW98" s="85">
        <f>'SO 01-3 - Vykurovanie'!J36</f>
        <v>0</v>
      </c>
      <c r="AX98" s="85">
        <f>'SO 01-3 - Vykurovanie'!J37</f>
        <v>0</v>
      </c>
      <c r="AY98" s="85">
        <f>'SO 01-3 - Vykurovanie'!J38</f>
        <v>0</v>
      </c>
      <c r="AZ98" s="85">
        <f>'SO 01-3 - Vykurovanie'!F35</f>
        <v>0</v>
      </c>
      <c r="BA98" s="85">
        <f>'SO 01-3 - Vykurovanie'!F36</f>
        <v>0</v>
      </c>
      <c r="BB98" s="85">
        <f>'SO 01-3 - Vykurovanie'!F37</f>
        <v>0</v>
      </c>
      <c r="BC98" s="85">
        <f>'SO 01-3 - Vykurovanie'!F38</f>
        <v>0</v>
      </c>
      <c r="BD98" s="87">
        <f>'SO 01-3 - Vykurovanie'!F39</f>
        <v>0</v>
      </c>
      <c r="BT98" s="21" t="s">
        <v>88</v>
      </c>
      <c r="BV98" s="21" t="s">
        <v>77</v>
      </c>
      <c r="BW98" s="21" t="s">
        <v>95</v>
      </c>
      <c r="BX98" s="21" t="s">
        <v>83</v>
      </c>
      <c r="CL98" s="21" t="s">
        <v>1</v>
      </c>
    </row>
    <row r="99" spans="1:91" s="3" customFormat="1" ht="16.5" customHeight="1">
      <c r="A99" s="82" t="s">
        <v>84</v>
      </c>
      <c r="B99" s="47"/>
      <c r="C99" s="9"/>
      <c r="D99" s="9"/>
      <c r="E99" s="174" t="s">
        <v>96</v>
      </c>
      <c r="F99" s="174"/>
      <c r="G99" s="174"/>
      <c r="H99" s="174"/>
      <c r="I99" s="174"/>
      <c r="J99" s="9"/>
      <c r="K99" s="174" t="s">
        <v>97</v>
      </c>
      <c r="L99" s="174"/>
      <c r="M99" s="174"/>
      <c r="N99" s="174"/>
      <c r="O99" s="174"/>
      <c r="P99" s="174"/>
      <c r="Q99" s="174"/>
      <c r="R99" s="174"/>
      <c r="S99" s="174"/>
      <c r="T99" s="174"/>
      <c r="U99" s="174"/>
      <c r="V99" s="174"/>
      <c r="W99" s="174"/>
      <c r="X99" s="174"/>
      <c r="Y99" s="174"/>
      <c r="Z99" s="174"/>
      <c r="AA99" s="174"/>
      <c r="AB99" s="174"/>
      <c r="AC99" s="174"/>
      <c r="AD99" s="174"/>
      <c r="AE99" s="174"/>
      <c r="AF99" s="174"/>
      <c r="AG99" s="201">
        <f>'SO 01-4 - Elektroinštalác...'!J32</f>
        <v>0</v>
      </c>
      <c r="AH99" s="202"/>
      <c r="AI99" s="202"/>
      <c r="AJ99" s="202"/>
      <c r="AK99" s="202"/>
      <c r="AL99" s="202"/>
      <c r="AM99" s="202"/>
      <c r="AN99" s="201">
        <f t="shared" si="0"/>
        <v>0</v>
      </c>
      <c r="AO99" s="202"/>
      <c r="AP99" s="202"/>
      <c r="AQ99" s="83" t="s">
        <v>87</v>
      </c>
      <c r="AR99" s="47"/>
      <c r="AS99" s="84">
        <v>0</v>
      </c>
      <c r="AT99" s="85">
        <f t="shared" si="1"/>
        <v>0</v>
      </c>
      <c r="AU99" s="86">
        <f>'SO 01-4 - Elektroinštalác...'!P126</f>
        <v>0</v>
      </c>
      <c r="AV99" s="85">
        <f>'SO 01-4 - Elektroinštalác...'!J35</f>
        <v>0</v>
      </c>
      <c r="AW99" s="85">
        <f>'SO 01-4 - Elektroinštalác...'!J36</f>
        <v>0</v>
      </c>
      <c r="AX99" s="85">
        <f>'SO 01-4 - Elektroinštalác...'!J37</f>
        <v>0</v>
      </c>
      <c r="AY99" s="85">
        <f>'SO 01-4 - Elektroinštalác...'!J38</f>
        <v>0</v>
      </c>
      <c r="AZ99" s="85">
        <f>'SO 01-4 - Elektroinštalác...'!F35</f>
        <v>0</v>
      </c>
      <c r="BA99" s="85">
        <f>'SO 01-4 - Elektroinštalác...'!F36</f>
        <v>0</v>
      </c>
      <c r="BB99" s="85">
        <f>'SO 01-4 - Elektroinštalác...'!F37</f>
        <v>0</v>
      </c>
      <c r="BC99" s="85">
        <f>'SO 01-4 - Elektroinštalác...'!F38</f>
        <v>0</v>
      </c>
      <c r="BD99" s="87">
        <f>'SO 01-4 - Elektroinštalác...'!F39</f>
        <v>0</v>
      </c>
      <c r="BT99" s="21" t="s">
        <v>88</v>
      </c>
      <c r="BV99" s="21" t="s">
        <v>77</v>
      </c>
      <c r="BW99" s="21" t="s">
        <v>98</v>
      </c>
      <c r="BX99" s="21" t="s">
        <v>83</v>
      </c>
      <c r="CL99" s="21" t="s">
        <v>1</v>
      </c>
    </row>
    <row r="100" spans="1:91" s="3" customFormat="1" ht="16.5" customHeight="1">
      <c r="A100" s="82" t="s">
        <v>84</v>
      </c>
      <c r="B100" s="47"/>
      <c r="C100" s="9"/>
      <c r="D100" s="9"/>
      <c r="E100" s="174" t="s">
        <v>99</v>
      </c>
      <c r="F100" s="174"/>
      <c r="G100" s="174"/>
      <c r="H100" s="174"/>
      <c r="I100" s="174"/>
      <c r="J100" s="9"/>
      <c r="K100" s="174" t="s">
        <v>100</v>
      </c>
      <c r="L100" s="174"/>
      <c r="M100" s="174"/>
      <c r="N100" s="174"/>
      <c r="O100" s="174"/>
      <c r="P100" s="174"/>
      <c r="Q100" s="174"/>
      <c r="R100" s="174"/>
      <c r="S100" s="174"/>
      <c r="T100" s="174"/>
      <c r="U100" s="174"/>
      <c r="V100" s="174"/>
      <c r="W100" s="174"/>
      <c r="X100" s="174"/>
      <c r="Y100" s="174"/>
      <c r="Z100" s="174"/>
      <c r="AA100" s="174"/>
      <c r="AB100" s="174"/>
      <c r="AC100" s="174"/>
      <c r="AD100" s="174"/>
      <c r="AE100" s="174"/>
      <c r="AF100" s="174"/>
      <c r="AG100" s="201">
        <f>'SO 01-5 - Lokálny zdroj e...'!J32</f>
        <v>0</v>
      </c>
      <c r="AH100" s="202"/>
      <c r="AI100" s="202"/>
      <c r="AJ100" s="202"/>
      <c r="AK100" s="202"/>
      <c r="AL100" s="202"/>
      <c r="AM100" s="202"/>
      <c r="AN100" s="201">
        <f t="shared" si="0"/>
        <v>0</v>
      </c>
      <c r="AO100" s="202"/>
      <c r="AP100" s="202"/>
      <c r="AQ100" s="83" t="s">
        <v>87</v>
      </c>
      <c r="AR100" s="47"/>
      <c r="AS100" s="84">
        <v>0</v>
      </c>
      <c r="AT100" s="85">
        <f t="shared" si="1"/>
        <v>0</v>
      </c>
      <c r="AU100" s="86">
        <f>'SO 01-5 - Lokálny zdroj e...'!P124</f>
        <v>0</v>
      </c>
      <c r="AV100" s="85">
        <f>'SO 01-5 - Lokálny zdroj e...'!J35</f>
        <v>0</v>
      </c>
      <c r="AW100" s="85">
        <f>'SO 01-5 - Lokálny zdroj e...'!J36</f>
        <v>0</v>
      </c>
      <c r="AX100" s="85">
        <f>'SO 01-5 - Lokálny zdroj e...'!J37</f>
        <v>0</v>
      </c>
      <c r="AY100" s="85">
        <f>'SO 01-5 - Lokálny zdroj e...'!J38</f>
        <v>0</v>
      </c>
      <c r="AZ100" s="85">
        <f>'SO 01-5 - Lokálny zdroj e...'!F35</f>
        <v>0</v>
      </c>
      <c r="BA100" s="85">
        <f>'SO 01-5 - Lokálny zdroj e...'!F36</f>
        <v>0</v>
      </c>
      <c r="BB100" s="85">
        <f>'SO 01-5 - Lokálny zdroj e...'!F37</f>
        <v>0</v>
      </c>
      <c r="BC100" s="85">
        <f>'SO 01-5 - Lokálny zdroj e...'!F38</f>
        <v>0</v>
      </c>
      <c r="BD100" s="87">
        <f>'SO 01-5 - Lokálny zdroj e...'!F39</f>
        <v>0</v>
      </c>
      <c r="BT100" s="21" t="s">
        <v>88</v>
      </c>
      <c r="BV100" s="21" t="s">
        <v>77</v>
      </c>
      <c r="BW100" s="21" t="s">
        <v>101</v>
      </c>
      <c r="BX100" s="21" t="s">
        <v>83</v>
      </c>
      <c r="CL100" s="21" t="s">
        <v>1</v>
      </c>
    </row>
    <row r="101" spans="1:91" s="3" customFormat="1" ht="16.5" customHeight="1">
      <c r="A101" s="82" t="s">
        <v>84</v>
      </c>
      <c r="B101" s="47"/>
      <c r="C101" s="9"/>
      <c r="D101" s="9"/>
      <c r="E101" s="174" t="s">
        <v>102</v>
      </c>
      <c r="F101" s="174"/>
      <c r="G101" s="174"/>
      <c r="H101" s="174"/>
      <c r="I101" s="174"/>
      <c r="J101" s="9"/>
      <c r="K101" s="174" t="s">
        <v>103</v>
      </c>
      <c r="L101" s="174"/>
      <c r="M101" s="174"/>
      <c r="N101" s="174"/>
      <c r="O101" s="174"/>
      <c r="P101" s="174"/>
      <c r="Q101" s="174"/>
      <c r="R101" s="174"/>
      <c r="S101" s="174"/>
      <c r="T101" s="174"/>
      <c r="U101" s="174"/>
      <c r="V101" s="174"/>
      <c r="W101" s="174"/>
      <c r="X101" s="174"/>
      <c r="Y101" s="174"/>
      <c r="Z101" s="174"/>
      <c r="AA101" s="174"/>
      <c r="AB101" s="174"/>
      <c r="AC101" s="174"/>
      <c r="AD101" s="174"/>
      <c r="AE101" s="174"/>
      <c r="AF101" s="174"/>
      <c r="AG101" s="201">
        <f>'SO 01-6 - Vzduchotechnika'!J32</f>
        <v>0</v>
      </c>
      <c r="AH101" s="202"/>
      <c r="AI101" s="202"/>
      <c r="AJ101" s="202"/>
      <c r="AK101" s="202"/>
      <c r="AL101" s="202"/>
      <c r="AM101" s="202"/>
      <c r="AN101" s="201">
        <f t="shared" si="0"/>
        <v>0</v>
      </c>
      <c r="AO101" s="202"/>
      <c r="AP101" s="202"/>
      <c r="AQ101" s="83" t="s">
        <v>87</v>
      </c>
      <c r="AR101" s="47"/>
      <c r="AS101" s="84">
        <v>0</v>
      </c>
      <c r="AT101" s="85">
        <f t="shared" si="1"/>
        <v>0</v>
      </c>
      <c r="AU101" s="86">
        <f>'SO 01-6 - Vzduchotechnika'!P122</f>
        <v>0</v>
      </c>
      <c r="AV101" s="85">
        <f>'SO 01-6 - Vzduchotechnika'!J35</f>
        <v>0</v>
      </c>
      <c r="AW101" s="85">
        <f>'SO 01-6 - Vzduchotechnika'!J36</f>
        <v>0</v>
      </c>
      <c r="AX101" s="85">
        <f>'SO 01-6 - Vzduchotechnika'!J37</f>
        <v>0</v>
      </c>
      <c r="AY101" s="85">
        <f>'SO 01-6 - Vzduchotechnika'!J38</f>
        <v>0</v>
      </c>
      <c r="AZ101" s="85">
        <f>'SO 01-6 - Vzduchotechnika'!F35</f>
        <v>0</v>
      </c>
      <c r="BA101" s="85">
        <f>'SO 01-6 - Vzduchotechnika'!F36</f>
        <v>0</v>
      </c>
      <c r="BB101" s="85">
        <f>'SO 01-6 - Vzduchotechnika'!F37</f>
        <v>0</v>
      </c>
      <c r="BC101" s="85">
        <f>'SO 01-6 - Vzduchotechnika'!F38</f>
        <v>0</v>
      </c>
      <c r="BD101" s="87">
        <f>'SO 01-6 - Vzduchotechnika'!F39</f>
        <v>0</v>
      </c>
      <c r="BT101" s="21" t="s">
        <v>88</v>
      </c>
      <c r="BV101" s="21" t="s">
        <v>77</v>
      </c>
      <c r="BW101" s="21" t="s">
        <v>104</v>
      </c>
      <c r="BX101" s="21" t="s">
        <v>83</v>
      </c>
      <c r="CL101" s="21" t="s">
        <v>1</v>
      </c>
    </row>
    <row r="102" spans="1:91" s="6" customFormat="1" ht="16.5" customHeight="1">
      <c r="B102" s="73"/>
      <c r="C102" s="74"/>
      <c r="D102" s="173" t="s">
        <v>105</v>
      </c>
      <c r="E102" s="173"/>
      <c r="F102" s="173"/>
      <c r="G102" s="173"/>
      <c r="H102" s="173"/>
      <c r="I102" s="75"/>
      <c r="J102" s="173" t="s">
        <v>106</v>
      </c>
      <c r="K102" s="173"/>
      <c r="L102" s="173"/>
      <c r="M102" s="173"/>
      <c r="N102" s="173"/>
      <c r="O102" s="173"/>
      <c r="P102" s="173"/>
      <c r="Q102" s="173"/>
      <c r="R102" s="173"/>
      <c r="S102" s="173"/>
      <c r="T102" s="173"/>
      <c r="U102" s="173"/>
      <c r="V102" s="173"/>
      <c r="W102" s="173"/>
      <c r="X102" s="173"/>
      <c r="Y102" s="173"/>
      <c r="Z102" s="173"/>
      <c r="AA102" s="173"/>
      <c r="AB102" s="173"/>
      <c r="AC102" s="173"/>
      <c r="AD102" s="173"/>
      <c r="AE102" s="173"/>
      <c r="AF102" s="173"/>
      <c r="AG102" s="203">
        <f>ROUND(AG103,2)</f>
        <v>0</v>
      </c>
      <c r="AH102" s="204"/>
      <c r="AI102" s="204"/>
      <c r="AJ102" s="204"/>
      <c r="AK102" s="204"/>
      <c r="AL102" s="204"/>
      <c r="AM102" s="204"/>
      <c r="AN102" s="205">
        <f t="shared" si="0"/>
        <v>0</v>
      </c>
      <c r="AO102" s="204"/>
      <c r="AP102" s="204"/>
      <c r="AQ102" s="76" t="s">
        <v>81</v>
      </c>
      <c r="AR102" s="73"/>
      <c r="AS102" s="77">
        <f>ROUND(AS103,2)</f>
        <v>0</v>
      </c>
      <c r="AT102" s="78">
        <f t="shared" si="1"/>
        <v>0</v>
      </c>
      <c r="AU102" s="79">
        <f>ROUND(AU103,5)</f>
        <v>0</v>
      </c>
      <c r="AV102" s="78">
        <f>ROUND(AZ102*L29,2)</f>
        <v>0</v>
      </c>
      <c r="AW102" s="78">
        <f>ROUND(BA102*L30,2)</f>
        <v>0</v>
      </c>
      <c r="AX102" s="78">
        <f>ROUND(BB102*L29,2)</f>
        <v>0</v>
      </c>
      <c r="AY102" s="78">
        <f>ROUND(BC102*L30,2)</f>
        <v>0</v>
      </c>
      <c r="AZ102" s="78">
        <f>ROUND(AZ103,2)</f>
        <v>0</v>
      </c>
      <c r="BA102" s="78">
        <f>ROUND(BA103,2)</f>
        <v>0</v>
      </c>
      <c r="BB102" s="78">
        <f>ROUND(BB103,2)</f>
        <v>0</v>
      </c>
      <c r="BC102" s="78">
        <f>ROUND(BC103,2)</f>
        <v>0</v>
      </c>
      <c r="BD102" s="80">
        <f>ROUND(BD103,2)</f>
        <v>0</v>
      </c>
      <c r="BS102" s="81" t="s">
        <v>74</v>
      </c>
      <c r="BT102" s="81" t="s">
        <v>82</v>
      </c>
      <c r="BU102" s="81" t="s">
        <v>76</v>
      </c>
      <c r="BV102" s="81" t="s">
        <v>77</v>
      </c>
      <c r="BW102" s="81" t="s">
        <v>107</v>
      </c>
      <c r="BX102" s="81" t="s">
        <v>5</v>
      </c>
      <c r="CL102" s="81" t="s">
        <v>1</v>
      </c>
      <c r="CM102" s="81" t="s">
        <v>75</v>
      </c>
    </row>
    <row r="103" spans="1:91" s="3" customFormat="1" ht="16.5" customHeight="1">
      <c r="A103" s="82" t="s">
        <v>84</v>
      </c>
      <c r="B103" s="47"/>
      <c r="C103" s="9"/>
      <c r="D103" s="9"/>
      <c r="E103" s="174" t="s">
        <v>105</v>
      </c>
      <c r="F103" s="174"/>
      <c r="G103" s="174"/>
      <c r="H103" s="174"/>
      <c r="I103" s="174"/>
      <c r="J103" s="9"/>
      <c r="K103" s="174" t="s">
        <v>108</v>
      </c>
      <c r="L103" s="174"/>
      <c r="M103" s="174"/>
      <c r="N103" s="174"/>
      <c r="O103" s="174"/>
      <c r="P103" s="174"/>
      <c r="Q103" s="174"/>
      <c r="R103" s="174"/>
      <c r="S103" s="174"/>
      <c r="T103" s="174"/>
      <c r="U103" s="174"/>
      <c r="V103" s="174"/>
      <c r="W103" s="174"/>
      <c r="X103" s="174"/>
      <c r="Y103" s="174"/>
      <c r="Z103" s="174"/>
      <c r="AA103" s="174"/>
      <c r="AB103" s="174"/>
      <c r="AC103" s="174"/>
      <c r="AD103" s="174"/>
      <c r="AE103" s="174"/>
      <c r="AF103" s="174"/>
      <c r="AG103" s="201">
        <f>'SO 01a - Lezecké centrum ...'!J32</f>
        <v>0</v>
      </c>
      <c r="AH103" s="202"/>
      <c r="AI103" s="202"/>
      <c r="AJ103" s="202"/>
      <c r="AK103" s="202"/>
      <c r="AL103" s="202"/>
      <c r="AM103" s="202"/>
      <c r="AN103" s="201">
        <f t="shared" si="0"/>
        <v>0</v>
      </c>
      <c r="AO103" s="202"/>
      <c r="AP103" s="202"/>
      <c r="AQ103" s="83" t="s">
        <v>87</v>
      </c>
      <c r="AR103" s="47"/>
      <c r="AS103" s="84">
        <v>0</v>
      </c>
      <c r="AT103" s="85">
        <f t="shared" si="1"/>
        <v>0</v>
      </c>
      <c r="AU103" s="86">
        <f>'SO 01a - Lezecké centrum ...'!P136</f>
        <v>0</v>
      </c>
      <c r="AV103" s="85">
        <f>'SO 01a - Lezecké centrum ...'!J35</f>
        <v>0</v>
      </c>
      <c r="AW103" s="85">
        <f>'SO 01a - Lezecké centrum ...'!J36</f>
        <v>0</v>
      </c>
      <c r="AX103" s="85">
        <f>'SO 01a - Lezecké centrum ...'!J37</f>
        <v>0</v>
      </c>
      <c r="AY103" s="85">
        <f>'SO 01a - Lezecké centrum ...'!J38</f>
        <v>0</v>
      </c>
      <c r="AZ103" s="85">
        <f>'SO 01a - Lezecké centrum ...'!F35</f>
        <v>0</v>
      </c>
      <c r="BA103" s="85">
        <f>'SO 01a - Lezecké centrum ...'!F36</f>
        <v>0</v>
      </c>
      <c r="BB103" s="85">
        <f>'SO 01a - Lezecké centrum ...'!F37</f>
        <v>0</v>
      </c>
      <c r="BC103" s="85">
        <f>'SO 01a - Lezecké centrum ...'!F38</f>
        <v>0</v>
      </c>
      <c r="BD103" s="87">
        <f>'SO 01a - Lezecké centrum ...'!F39</f>
        <v>0</v>
      </c>
      <c r="BT103" s="21" t="s">
        <v>88</v>
      </c>
      <c r="BV103" s="21" t="s">
        <v>77</v>
      </c>
      <c r="BW103" s="21" t="s">
        <v>109</v>
      </c>
      <c r="BX103" s="21" t="s">
        <v>107</v>
      </c>
      <c r="CL103" s="21" t="s">
        <v>1</v>
      </c>
    </row>
    <row r="104" spans="1:91" s="6" customFormat="1" ht="16.5" customHeight="1">
      <c r="A104" s="82" t="s">
        <v>84</v>
      </c>
      <c r="B104" s="73"/>
      <c r="C104" s="74"/>
      <c r="D104" s="173" t="s">
        <v>110</v>
      </c>
      <c r="E104" s="173"/>
      <c r="F104" s="173"/>
      <c r="G104" s="173"/>
      <c r="H104" s="173"/>
      <c r="I104" s="75"/>
      <c r="J104" s="173" t="s">
        <v>111</v>
      </c>
      <c r="K104" s="173"/>
      <c r="L104" s="173"/>
      <c r="M104" s="173"/>
      <c r="N104" s="173"/>
      <c r="O104" s="173"/>
      <c r="P104" s="173"/>
      <c r="Q104" s="173"/>
      <c r="R104" s="173"/>
      <c r="S104" s="173"/>
      <c r="T104" s="173"/>
      <c r="U104" s="173"/>
      <c r="V104" s="173"/>
      <c r="W104" s="173"/>
      <c r="X104" s="173"/>
      <c r="Y104" s="173"/>
      <c r="Z104" s="173"/>
      <c r="AA104" s="173"/>
      <c r="AB104" s="173"/>
      <c r="AC104" s="173"/>
      <c r="AD104" s="173"/>
      <c r="AE104" s="173"/>
      <c r="AF104" s="173"/>
      <c r="AG104" s="205">
        <f>'SO 02 - Vodovodná prípojka'!J30</f>
        <v>0</v>
      </c>
      <c r="AH104" s="204"/>
      <c r="AI104" s="204"/>
      <c r="AJ104" s="204"/>
      <c r="AK104" s="204"/>
      <c r="AL104" s="204"/>
      <c r="AM104" s="204"/>
      <c r="AN104" s="205">
        <f t="shared" si="0"/>
        <v>0</v>
      </c>
      <c r="AO104" s="204"/>
      <c r="AP104" s="204"/>
      <c r="AQ104" s="76" t="s">
        <v>81</v>
      </c>
      <c r="AR104" s="73"/>
      <c r="AS104" s="77">
        <v>0</v>
      </c>
      <c r="AT104" s="78">
        <f t="shared" si="1"/>
        <v>0</v>
      </c>
      <c r="AU104" s="79">
        <f>'SO 02 - Vodovodná prípojka'!P121</f>
        <v>0</v>
      </c>
      <c r="AV104" s="78">
        <f>'SO 02 - Vodovodná prípojka'!J33</f>
        <v>0</v>
      </c>
      <c r="AW104" s="78">
        <f>'SO 02 - Vodovodná prípojka'!J34</f>
        <v>0</v>
      </c>
      <c r="AX104" s="78">
        <f>'SO 02 - Vodovodná prípojka'!J35</f>
        <v>0</v>
      </c>
      <c r="AY104" s="78">
        <f>'SO 02 - Vodovodná prípojka'!J36</f>
        <v>0</v>
      </c>
      <c r="AZ104" s="78">
        <f>'SO 02 - Vodovodná prípojka'!F33</f>
        <v>0</v>
      </c>
      <c r="BA104" s="78">
        <f>'SO 02 - Vodovodná prípojka'!F34</f>
        <v>0</v>
      </c>
      <c r="BB104" s="78">
        <f>'SO 02 - Vodovodná prípojka'!F35</f>
        <v>0</v>
      </c>
      <c r="BC104" s="78">
        <f>'SO 02 - Vodovodná prípojka'!F36</f>
        <v>0</v>
      </c>
      <c r="BD104" s="80">
        <f>'SO 02 - Vodovodná prípojka'!F37</f>
        <v>0</v>
      </c>
      <c r="BT104" s="81" t="s">
        <v>82</v>
      </c>
      <c r="BV104" s="81" t="s">
        <v>77</v>
      </c>
      <c r="BW104" s="81" t="s">
        <v>112</v>
      </c>
      <c r="BX104" s="81" t="s">
        <v>5</v>
      </c>
      <c r="CL104" s="81" t="s">
        <v>1</v>
      </c>
      <c r="CM104" s="81" t="s">
        <v>75</v>
      </c>
    </row>
    <row r="105" spans="1:91" s="6" customFormat="1" ht="16.5" customHeight="1">
      <c r="A105" s="82" t="s">
        <v>84</v>
      </c>
      <c r="B105" s="73"/>
      <c r="C105" s="74"/>
      <c r="D105" s="173" t="s">
        <v>113</v>
      </c>
      <c r="E105" s="173"/>
      <c r="F105" s="173"/>
      <c r="G105" s="173"/>
      <c r="H105" s="173"/>
      <c r="I105" s="75"/>
      <c r="J105" s="173" t="s">
        <v>114</v>
      </c>
      <c r="K105" s="173"/>
      <c r="L105" s="173"/>
      <c r="M105" s="173"/>
      <c r="N105" s="173"/>
      <c r="O105" s="173"/>
      <c r="P105" s="173"/>
      <c r="Q105" s="173"/>
      <c r="R105" s="173"/>
      <c r="S105" s="173"/>
      <c r="T105" s="173"/>
      <c r="U105" s="173"/>
      <c r="V105" s="173"/>
      <c r="W105" s="173"/>
      <c r="X105" s="173"/>
      <c r="Y105" s="173"/>
      <c r="Z105" s="173"/>
      <c r="AA105" s="173"/>
      <c r="AB105" s="173"/>
      <c r="AC105" s="173"/>
      <c r="AD105" s="173"/>
      <c r="AE105" s="173"/>
      <c r="AF105" s="173"/>
      <c r="AG105" s="205">
        <f>'SO 03 - Kanalizačná prípojka'!J30</f>
        <v>0</v>
      </c>
      <c r="AH105" s="204"/>
      <c r="AI105" s="204"/>
      <c r="AJ105" s="204"/>
      <c r="AK105" s="204"/>
      <c r="AL105" s="204"/>
      <c r="AM105" s="204"/>
      <c r="AN105" s="205">
        <f t="shared" si="0"/>
        <v>0</v>
      </c>
      <c r="AO105" s="204"/>
      <c r="AP105" s="204"/>
      <c r="AQ105" s="76" t="s">
        <v>81</v>
      </c>
      <c r="AR105" s="73"/>
      <c r="AS105" s="77">
        <v>0</v>
      </c>
      <c r="AT105" s="78">
        <f t="shared" si="1"/>
        <v>0</v>
      </c>
      <c r="AU105" s="79">
        <f>'SO 03 - Kanalizačná prípojka'!P124</f>
        <v>0</v>
      </c>
      <c r="AV105" s="78">
        <f>'SO 03 - Kanalizačná prípojka'!J33</f>
        <v>0</v>
      </c>
      <c r="AW105" s="78">
        <f>'SO 03 - Kanalizačná prípojka'!J34</f>
        <v>0</v>
      </c>
      <c r="AX105" s="78">
        <f>'SO 03 - Kanalizačná prípojka'!J35</f>
        <v>0</v>
      </c>
      <c r="AY105" s="78">
        <f>'SO 03 - Kanalizačná prípojka'!J36</f>
        <v>0</v>
      </c>
      <c r="AZ105" s="78">
        <f>'SO 03 - Kanalizačná prípojka'!F33</f>
        <v>0</v>
      </c>
      <c r="BA105" s="78">
        <f>'SO 03 - Kanalizačná prípojka'!F34</f>
        <v>0</v>
      </c>
      <c r="BB105" s="78">
        <f>'SO 03 - Kanalizačná prípojka'!F35</f>
        <v>0</v>
      </c>
      <c r="BC105" s="78">
        <f>'SO 03 - Kanalizačná prípojka'!F36</f>
        <v>0</v>
      </c>
      <c r="BD105" s="80">
        <f>'SO 03 - Kanalizačná prípojka'!F37</f>
        <v>0</v>
      </c>
      <c r="BT105" s="81" t="s">
        <v>82</v>
      </c>
      <c r="BV105" s="81" t="s">
        <v>77</v>
      </c>
      <c r="BW105" s="81" t="s">
        <v>115</v>
      </c>
      <c r="BX105" s="81" t="s">
        <v>5</v>
      </c>
      <c r="CL105" s="81" t="s">
        <v>1</v>
      </c>
      <c r="CM105" s="81" t="s">
        <v>75</v>
      </c>
    </row>
    <row r="106" spans="1:91" s="6" customFormat="1" ht="16.5" customHeight="1">
      <c r="A106" s="82" t="s">
        <v>84</v>
      </c>
      <c r="B106" s="73"/>
      <c r="C106" s="74"/>
      <c r="D106" s="173" t="s">
        <v>116</v>
      </c>
      <c r="E106" s="173"/>
      <c r="F106" s="173"/>
      <c r="G106" s="173"/>
      <c r="H106" s="173"/>
      <c r="I106" s="75"/>
      <c r="J106" s="173" t="s">
        <v>117</v>
      </c>
      <c r="K106" s="173"/>
      <c r="L106" s="173"/>
      <c r="M106" s="173"/>
      <c r="N106" s="173"/>
      <c r="O106" s="173"/>
      <c r="P106" s="173"/>
      <c r="Q106" s="173"/>
      <c r="R106" s="173"/>
      <c r="S106" s="173"/>
      <c r="T106" s="173"/>
      <c r="U106" s="173"/>
      <c r="V106" s="173"/>
      <c r="W106" s="173"/>
      <c r="X106" s="173"/>
      <c r="Y106" s="173"/>
      <c r="Z106" s="173"/>
      <c r="AA106" s="173"/>
      <c r="AB106" s="173"/>
      <c r="AC106" s="173"/>
      <c r="AD106" s="173"/>
      <c r="AE106" s="173"/>
      <c r="AF106" s="173"/>
      <c r="AG106" s="205">
        <f>'SO 04 - Elektrická prípojka'!J30</f>
        <v>0</v>
      </c>
      <c r="AH106" s="204"/>
      <c r="AI106" s="204"/>
      <c r="AJ106" s="204"/>
      <c r="AK106" s="204"/>
      <c r="AL106" s="204"/>
      <c r="AM106" s="204"/>
      <c r="AN106" s="205">
        <f t="shared" si="0"/>
        <v>0</v>
      </c>
      <c r="AO106" s="204"/>
      <c r="AP106" s="204"/>
      <c r="AQ106" s="76" t="s">
        <v>81</v>
      </c>
      <c r="AR106" s="73"/>
      <c r="AS106" s="77">
        <v>0</v>
      </c>
      <c r="AT106" s="78">
        <f t="shared" si="1"/>
        <v>0</v>
      </c>
      <c r="AU106" s="79">
        <f>'SO 04 - Elektrická prípojka'!P122</f>
        <v>0</v>
      </c>
      <c r="AV106" s="78">
        <f>'SO 04 - Elektrická prípojka'!J33</f>
        <v>0</v>
      </c>
      <c r="AW106" s="78">
        <f>'SO 04 - Elektrická prípojka'!J34</f>
        <v>0</v>
      </c>
      <c r="AX106" s="78">
        <f>'SO 04 - Elektrická prípojka'!J35</f>
        <v>0</v>
      </c>
      <c r="AY106" s="78">
        <f>'SO 04 - Elektrická prípojka'!J36</f>
        <v>0</v>
      </c>
      <c r="AZ106" s="78">
        <f>'SO 04 - Elektrická prípojka'!F33</f>
        <v>0</v>
      </c>
      <c r="BA106" s="78">
        <f>'SO 04 - Elektrická prípojka'!F34</f>
        <v>0</v>
      </c>
      <c r="BB106" s="78">
        <f>'SO 04 - Elektrická prípojka'!F35</f>
        <v>0</v>
      </c>
      <c r="BC106" s="78">
        <f>'SO 04 - Elektrická prípojka'!F36</f>
        <v>0</v>
      </c>
      <c r="BD106" s="80">
        <f>'SO 04 - Elektrická prípojka'!F37</f>
        <v>0</v>
      </c>
      <c r="BT106" s="81" t="s">
        <v>82</v>
      </c>
      <c r="BV106" s="81" t="s">
        <v>77</v>
      </c>
      <c r="BW106" s="81" t="s">
        <v>118</v>
      </c>
      <c r="BX106" s="81" t="s">
        <v>5</v>
      </c>
      <c r="CL106" s="81" t="s">
        <v>1</v>
      </c>
      <c r="CM106" s="81" t="s">
        <v>75</v>
      </c>
    </row>
    <row r="107" spans="1:91" s="6" customFormat="1" ht="16.5" customHeight="1">
      <c r="A107" s="82" t="s">
        <v>84</v>
      </c>
      <c r="B107" s="73"/>
      <c r="C107" s="74"/>
      <c r="D107" s="173" t="s">
        <v>119</v>
      </c>
      <c r="E107" s="173"/>
      <c r="F107" s="173"/>
      <c r="G107" s="173"/>
      <c r="H107" s="173"/>
      <c r="I107" s="75"/>
      <c r="J107" s="173" t="s">
        <v>120</v>
      </c>
      <c r="K107" s="173"/>
      <c r="L107" s="173"/>
      <c r="M107" s="173"/>
      <c r="N107" s="173"/>
      <c r="O107" s="173"/>
      <c r="P107" s="173"/>
      <c r="Q107" s="173"/>
      <c r="R107" s="173"/>
      <c r="S107" s="173"/>
      <c r="T107" s="173"/>
      <c r="U107" s="173"/>
      <c r="V107" s="173"/>
      <c r="W107" s="173"/>
      <c r="X107" s="173"/>
      <c r="Y107" s="173"/>
      <c r="Z107" s="173"/>
      <c r="AA107" s="173"/>
      <c r="AB107" s="173"/>
      <c r="AC107" s="173"/>
      <c r="AD107" s="173"/>
      <c r="AE107" s="173"/>
      <c r="AF107" s="173"/>
      <c r="AG107" s="205">
        <f>'SO05 - Dažďová kanalizácia'!J30</f>
        <v>0</v>
      </c>
      <c r="AH107" s="204"/>
      <c r="AI107" s="204"/>
      <c r="AJ107" s="204"/>
      <c r="AK107" s="204"/>
      <c r="AL107" s="204"/>
      <c r="AM107" s="204"/>
      <c r="AN107" s="205">
        <f t="shared" si="0"/>
        <v>0</v>
      </c>
      <c r="AO107" s="204"/>
      <c r="AP107" s="204"/>
      <c r="AQ107" s="76" t="s">
        <v>81</v>
      </c>
      <c r="AR107" s="73"/>
      <c r="AS107" s="88">
        <v>0</v>
      </c>
      <c r="AT107" s="89">
        <f t="shared" si="1"/>
        <v>0</v>
      </c>
      <c r="AU107" s="90">
        <f>'SO05 - Dažďová kanalizácia'!P120</f>
        <v>0</v>
      </c>
      <c r="AV107" s="89">
        <f>'SO05 - Dažďová kanalizácia'!J33</f>
        <v>0</v>
      </c>
      <c r="AW107" s="89">
        <f>'SO05 - Dažďová kanalizácia'!J34</f>
        <v>0</v>
      </c>
      <c r="AX107" s="89">
        <f>'SO05 - Dažďová kanalizácia'!J35</f>
        <v>0</v>
      </c>
      <c r="AY107" s="89">
        <f>'SO05 - Dažďová kanalizácia'!J36</f>
        <v>0</v>
      </c>
      <c r="AZ107" s="89">
        <f>'SO05 - Dažďová kanalizácia'!F33</f>
        <v>0</v>
      </c>
      <c r="BA107" s="89">
        <f>'SO05 - Dažďová kanalizácia'!F34</f>
        <v>0</v>
      </c>
      <c r="BB107" s="89">
        <f>'SO05 - Dažďová kanalizácia'!F35</f>
        <v>0</v>
      </c>
      <c r="BC107" s="89">
        <f>'SO05 - Dažďová kanalizácia'!F36</f>
        <v>0</v>
      </c>
      <c r="BD107" s="91">
        <f>'SO05 - Dažďová kanalizácia'!F37</f>
        <v>0</v>
      </c>
      <c r="BT107" s="81" t="s">
        <v>82</v>
      </c>
      <c r="BV107" s="81" t="s">
        <v>77</v>
      </c>
      <c r="BW107" s="81" t="s">
        <v>121</v>
      </c>
      <c r="BX107" s="81" t="s">
        <v>5</v>
      </c>
      <c r="CL107" s="81" t="s">
        <v>1</v>
      </c>
      <c r="CM107" s="81" t="s">
        <v>75</v>
      </c>
    </row>
    <row r="108" spans="1:91" s="1" customFormat="1" ht="30" customHeight="1">
      <c r="B108" s="28"/>
      <c r="AR108" s="28"/>
    </row>
    <row r="109" spans="1:91" s="1" customFormat="1" ht="7" customHeight="1">
      <c r="B109" s="43"/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  <c r="AA109" s="44"/>
      <c r="AB109" s="44"/>
      <c r="AC109" s="44"/>
      <c r="AD109" s="44"/>
      <c r="AE109" s="44"/>
      <c r="AF109" s="44"/>
      <c r="AG109" s="44"/>
      <c r="AH109" s="44"/>
      <c r="AI109" s="44"/>
      <c r="AJ109" s="44"/>
      <c r="AK109" s="44"/>
      <c r="AL109" s="44"/>
      <c r="AM109" s="44"/>
      <c r="AN109" s="44"/>
      <c r="AO109" s="44"/>
      <c r="AP109" s="44"/>
      <c r="AQ109" s="44"/>
      <c r="AR109" s="28"/>
    </row>
  </sheetData>
  <sheetProtection algorithmName="SHA-512" hashValue="d8qSyOIHjC9UqQSOCrseOO6Bem5XlzRayFSmiQCb/gMzN/Xw3OWooHlmszc1F1vGhbJmvlKCgEWWQtdOv9igiQ==" saltValue="+YPjWpVh5HiOBgQVyQirU/DFdAU+RLccD+Gnq+PTc94bSXM9d0E9YYThrIiLi3TKEdKt7yNJp+Db/q2wj7Cn7Q==" spinCount="100000" sheet="1" objects="1" scenarios="1" formatColumns="0" formatRows="0"/>
  <mergeCells count="90">
    <mergeCell ref="AN107:AP107"/>
    <mergeCell ref="AG107:AM107"/>
    <mergeCell ref="AN94:AP94"/>
    <mergeCell ref="AN98:AP98"/>
    <mergeCell ref="AS89:AT91"/>
    <mergeCell ref="AN105:AP105"/>
    <mergeCell ref="AG105:AM105"/>
    <mergeCell ref="AN106:AP106"/>
    <mergeCell ref="AG106:AM106"/>
    <mergeCell ref="AK35:AO35"/>
    <mergeCell ref="X35:AB35"/>
    <mergeCell ref="AR2:BE2"/>
    <mergeCell ref="AG100:AM100"/>
    <mergeCell ref="AG102:AM102"/>
    <mergeCell ref="AG99:AM99"/>
    <mergeCell ref="AG101:AM101"/>
    <mergeCell ref="AG98:AM98"/>
    <mergeCell ref="AG92:AM92"/>
    <mergeCell ref="AG95:AM95"/>
    <mergeCell ref="AG96:AM96"/>
    <mergeCell ref="AG97:AM97"/>
    <mergeCell ref="AM87:AN87"/>
    <mergeCell ref="AM89:AP89"/>
    <mergeCell ref="AM90:AP90"/>
    <mergeCell ref="AN96:AP96"/>
    <mergeCell ref="L32:P32"/>
    <mergeCell ref="W32:AE32"/>
    <mergeCell ref="AK32:AO32"/>
    <mergeCell ref="L33:P33"/>
    <mergeCell ref="AK33:AO33"/>
    <mergeCell ref="W33:AE33"/>
    <mergeCell ref="AK30:AO30"/>
    <mergeCell ref="L30:P30"/>
    <mergeCell ref="AK31:AO31"/>
    <mergeCell ref="W31:AE31"/>
    <mergeCell ref="L31:P31"/>
    <mergeCell ref="D107:H107"/>
    <mergeCell ref="J107:AF107"/>
    <mergeCell ref="AG94:AM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L85:AO85"/>
    <mergeCell ref="D105:H105"/>
    <mergeCell ref="J105:AF105"/>
    <mergeCell ref="D106:H106"/>
    <mergeCell ref="J106:AF106"/>
    <mergeCell ref="AG103:AM103"/>
    <mergeCell ref="AG104:AM104"/>
    <mergeCell ref="AN104:AP104"/>
    <mergeCell ref="AN103:AP103"/>
    <mergeCell ref="AN97:AP97"/>
    <mergeCell ref="AN92:AP92"/>
    <mergeCell ref="AN99:AP99"/>
    <mergeCell ref="AN100:AP100"/>
    <mergeCell ref="AN95:AP95"/>
    <mergeCell ref="AN101:AP101"/>
    <mergeCell ref="AN102:AP102"/>
    <mergeCell ref="K98:AF98"/>
    <mergeCell ref="K103:AF103"/>
    <mergeCell ref="K100:AF100"/>
    <mergeCell ref="K96:AF96"/>
    <mergeCell ref="K99:AF99"/>
    <mergeCell ref="K101:AF101"/>
    <mergeCell ref="C92:G92"/>
    <mergeCell ref="D104:H104"/>
    <mergeCell ref="D102:H102"/>
    <mergeCell ref="D95:H95"/>
    <mergeCell ref="E99:I99"/>
    <mergeCell ref="E100:I100"/>
    <mergeCell ref="E96:I96"/>
    <mergeCell ref="E101:I101"/>
    <mergeCell ref="E98:I98"/>
    <mergeCell ref="E97:I97"/>
    <mergeCell ref="E103:I103"/>
    <mergeCell ref="I92:AF92"/>
    <mergeCell ref="J95:AF95"/>
    <mergeCell ref="J104:AF104"/>
    <mergeCell ref="J102:AF102"/>
    <mergeCell ref="K97:AF97"/>
  </mergeCells>
  <hyperlinks>
    <hyperlink ref="A96" location="'SO 01-1 - Lezecké centrum...'!C2" display="/" xr:uid="{00000000-0004-0000-0000-000000000000}"/>
    <hyperlink ref="A97" location="'SO 01-2 - Zdravotechnika'!C2" display="/" xr:uid="{00000000-0004-0000-0000-000001000000}"/>
    <hyperlink ref="A98" location="'SO 01-3 - Vykurovanie'!C2" display="/" xr:uid="{00000000-0004-0000-0000-000002000000}"/>
    <hyperlink ref="A99" location="'SO 01-4 - Elektroinštalác...'!C2" display="/" xr:uid="{00000000-0004-0000-0000-000003000000}"/>
    <hyperlink ref="A100" location="'SO 01-5 - Lokálny zdroj e...'!C2" display="/" xr:uid="{00000000-0004-0000-0000-000004000000}"/>
    <hyperlink ref="A101" location="'SO 01-6 - Vzduchotechnika'!C2" display="/" xr:uid="{00000000-0004-0000-0000-000005000000}"/>
    <hyperlink ref="A103" location="'SO 01a - Lezecké centrum ...'!C2" display="/" xr:uid="{00000000-0004-0000-0000-000006000000}"/>
    <hyperlink ref="A104" location="'SO 02 - Vodovodná prípojka'!C2" display="/" xr:uid="{00000000-0004-0000-0000-000007000000}"/>
    <hyperlink ref="A105" location="'SO 03 - Kanalizačná prípojka'!C2" display="/" xr:uid="{00000000-0004-0000-0000-000008000000}"/>
    <hyperlink ref="A106" location="'SO 04 - Elektrická prípojka'!C2" display="/" xr:uid="{00000000-0004-0000-0000-000009000000}"/>
    <hyperlink ref="A107" location="'SO05 - Dažďová kanalizácia'!C2" display="/" xr:uid="{00000000-0004-0000-0000-00000A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389"/>
  <sheetViews>
    <sheetView showGridLines="0" workbookViewId="0"/>
  </sheetViews>
  <sheetFormatPr baseColWidth="10" defaultRowHeight="16"/>
  <cols>
    <col min="1" max="1" width="8.25" customWidth="1"/>
    <col min="2" max="2" width="1.25" customWidth="1"/>
    <col min="3" max="4" width="4.25" customWidth="1"/>
    <col min="5" max="5" width="17.25" customWidth="1"/>
    <col min="6" max="6" width="50.75" customWidth="1"/>
    <col min="7" max="7" width="7.5" customWidth="1"/>
    <col min="8" max="8" width="14" customWidth="1"/>
    <col min="9" max="9" width="15.75" customWidth="1"/>
    <col min="10" max="10" width="22.25" customWidth="1"/>
    <col min="11" max="11" width="22.25" hidden="1" customWidth="1"/>
    <col min="12" max="12" width="9.25" customWidth="1"/>
    <col min="13" max="13" width="10.75" hidden="1" customWidth="1"/>
    <col min="14" max="14" width="9.25" hidden="1"/>
    <col min="15" max="20" width="14.25" hidden="1" customWidth="1"/>
    <col min="21" max="21" width="16.25" hidden="1" customWidth="1"/>
    <col min="22" max="22" width="12.25" customWidth="1"/>
    <col min="23" max="23" width="16.25" customWidth="1"/>
    <col min="24" max="24" width="12.25" customWidth="1"/>
    <col min="25" max="25" width="15" customWidth="1"/>
    <col min="26" max="26" width="11" customWidth="1"/>
    <col min="27" max="27" width="15" customWidth="1"/>
    <col min="28" max="28" width="16.25" customWidth="1"/>
    <col min="29" max="29" width="11" customWidth="1"/>
    <col min="30" max="30" width="15" customWidth="1"/>
    <col min="31" max="31" width="16.25" customWidth="1"/>
    <col min="44" max="65" width="9.25" hidden="1"/>
  </cols>
  <sheetData>
    <row r="2" spans="2:46" ht="37" customHeight="1"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AT2" s="13" t="s">
        <v>89</v>
      </c>
    </row>
    <row r="3" spans="2:46" ht="7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75</v>
      </c>
    </row>
    <row r="4" spans="2:46" ht="25" customHeight="1">
      <c r="B4" s="16"/>
      <c r="D4" s="17" t="s">
        <v>122</v>
      </c>
      <c r="L4" s="16"/>
      <c r="M4" s="92" t="s">
        <v>10</v>
      </c>
      <c r="AT4" s="13" t="s">
        <v>4</v>
      </c>
    </row>
    <row r="5" spans="2:46" ht="7" customHeight="1">
      <c r="B5" s="16"/>
      <c r="L5" s="16"/>
    </row>
    <row r="6" spans="2:46" ht="12" customHeight="1">
      <c r="B6" s="16"/>
      <c r="D6" s="23" t="s">
        <v>15</v>
      </c>
      <c r="L6" s="16"/>
    </row>
    <row r="7" spans="2:46" ht="16.5" customHeight="1">
      <c r="B7" s="16"/>
      <c r="E7" s="216" t="str">
        <f>'Rekapitulácia stavby'!K6</f>
        <v>Lezecké centrum HK Neolit</v>
      </c>
      <c r="F7" s="217"/>
      <c r="G7" s="217"/>
      <c r="H7" s="217"/>
      <c r="L7" s="16"/>
    </row>
    <row r="8" spans="2:46" ht="12" customHeight="1">
      <c r="B8" s="16"/>
      <c r="D8" s="23" t="s">
        <v>123</v>
      </c>
      <c r="L8" s="16"/>
    </row>
    <row r="9" spans="2:46" s="1" customFormat="1" ht="16.5" customHeight="1">
      <c r="B9" s="28"/>
      <c r="E9" s="216" t="s">
        <v>124</v>
      </c>
      <c r="F9" s="218"/>
      <c r="G9" s="218"/>
      <c r="H9" s="218"/>
      <c r="L9" s="28"/>
    </row>
    <row r="10" spans="2:46" s="1" customFormat="1" ht="12" customHeight="1">
      <c r="B10" s="28"/>
      <c r="D10" s="23" t="s">
        <v>125</v>
      </c>
      <c r="L10" s="28"/>
    </row>
    <row r="11" spans="2:46" s="1" customFormat="1" ht="16.5" customHeight="1">
      <c r="B11" s="28"/>
      <c r="E11" s="176" t="s">
        <v>126</v>
      </c>
      <c r="F11" s="218"/>
      <c r="G11" s="218"/>
      <c r="H11" s="218"/>
      <c r="L11" s="28"/>
    </row>
    <row r="12" spans="2:46" s="1" customFormat="1" ht="11">
      <c r="B12" s="28"/>
      <c r="L12" s="28"/>
    </row>
    <row r="13" spans="2:46" s="1" customFormat="1" ht="12" customHeight="1">
      <c r="B13" s="28"/>
      <c r="D13" s="23" t="s">
        <v>17</v>
      </c>
      <c r="F13" s="21" t="s">
        <v>1</v>
      </c>
      <c r="I13" s="23" t="s">
        <v>18</v>
      </c>
      <c r="J13" s="21" t="s">
        <v>1</v>
      </c>
      <c r="L13" s="28"/>
    </row>
    <row r="14" spans="2:46" s="1" customFormat="1" ht="12" customHeight="1">
      <c r="B14" s="28"/>
      <c r="D14" s="23" t="s">
        <v>19</v>
      </c>
      <c r="F14" s="21" t="s">
        <v>20</v>
      </c>
      <c r="I14" s="23" t="s">
        <v>21</v>
      </c>
      <c r="J14" s="51" t="str">
        <f>'Rekapitulácia stavby'!AN8</f>
        <v>21. 2. 2025</v>
      </c>
      <c r="L14" s="28"/>
    </row>
    <row r="15" spans="2:46" s="1" customFormat="1" ht="10.75" customHeight="1">
      <c r="B15" s="28"/>
      <c r="L15" s="28"/>
    </row>
    <row r="16" spans="2:46" s="1" customFormat="1" ht="12" customHeight="1">
      <c r="B16" s="28"/>
      <c r="D16" s="23" t="s">
        <v>23</v>
      </c>
      <c r="I16" s="23" t="s">
        <v>24</v>
      </c>
      <c r="J16" s="21" t="s">
        <v>1</v>
      </c>
      <c r="L16" s="28"/>
    </row>
    <row r="17" spans="2:12" s="1" customFormat="1" ht="18" customHeight="1">
      <c r="B17" s="28"/>
      <c r="E17" s="21" t="s">
        <v>25</v>
      </c>
      <c r="I17" s="23" t="s">
        <v>26</v>
      </c>
      <c r="J17" s="21" t="s">
        <v>1</v>
      </c>
      <c r="L17" s="28"/>
    </row>
    <row r="18" spans="2:12" s="1" customFormat="1" ht="7" customHeight="1">
      <c r="B18" s="28"/>
      <c r="L18" s="28"/>
    </row>
    <row r="19" spans="2:12" s="1" customFormat="1" ht="12" customHeight="1">
      <c r="B19" s="28"/>
      <c r="D19" s="23" t="s">
        <v>27</v>
      </c>
      <c r="I19" s="23" t="s">
        <v>24</v>
      </c>
      <c r="J19" s="24" t="str">
        <f>'Rekapitulácia stavby'!AN13</f>
        <v>Vyplň údaj</v>
      </c>
      <c r="L19" s="28"/>
    </row>
    <row r="20" spans="2:12" s="1" customFormat="1" ht="18" customHeight="1">
      <c r="B20" s="28"/>
      <c r="E20" s="219" t="str">
        <f>'Rekapitulácia stavby'!E14</f>
        <v>Vyplň údaj</v>
      </c>
      <c r="F20" s="182"/>
      <c r="G20" s="182"/>
      <c r="H20" s="182"/>
      <c r="I20" s="23" t="s">
        <v>26</v>
      </c>
      <c r="J20" s="24" t="str">
        <f>'Rekapitulácia stavby'!AN14</f>
        <v>Vyplň údaj</v>
      </c>
      <c r="L20" s="28"/>
    </row>
    <row r="21" spans="2:12" s="1" customFormat="1" ht="7" customHeight="1">
      <c r="B21" s="28"/>
      <c r="L21" s="28"/>
    </row>
    <row r="22" spans="2:12" s="1" customFormat="1" ht="12" customHeight="1">
      <c r="B22" s="28"/>
      <c r="D22" s="23" t="s">
        <v>29</v>
      </c>
      <c r="I22" s="23" t="s">
        <v>24</v>
      </c>
      <c r="J22" s="21" t="s">
        <v>1</v>
      </c>
      <c r="L22" s="28"/>
    </row>
    <row r="23" spans="2:12" s="1" customFormat="1" ht="18" customHeight="1">
      <c r="B23" s="28"/>
      <c r="E23" s="21" t="s">
        <v>30</v>
      </c>
      <c r="I23" s="23" t="s">
        <v>26</v>
      </c>
      <c r="J23" s="21" t="s">
        <v>1</v>
      </c>
      <c r="L23" s="28"/>
    </row>
    <row r="24" spans="2:12" s="1" customFormat="1" ht="7" customHeight="1">
      <c r="B24" s="28"/>
      <c r="L24" s="28"/>
    </row>
    <row r="25" spans="2:12" s="1" customFormat="1" ht="12" customHeight="1">
      <c r="B25" s="28"/>
      <c r="D25" s="23" t="s">
        <v>32</v>
      </c>
      <c r="I25" s="23" t="s">
        <v>24</v>
      </c>
      <c r="J25" s="21" t="str">
        <f>IF('Rekapitulácia stavby'!AN19="","",'Rekapitulácia stavby'!AN19)</f>
        <v/>
      </c>
      <c r="L25" s="28"/>
    </row>
    <row r="26" spans="2:12" s="1" customFormat="1" ht="18" customHeight="1">
      <c r="B26" s="28"/>
      <c r="E26" s="21" t="str">
        <f>IF('Rekapitulácia stavby'!E20="","",'Rekapitulácia stavby'!E20)</f>
        <v xml:space="preserve"> </v>
      </c>
      <c r="I26" s="23" t="s">
        <v>26</v>
      </c>
      <c r="J26" s="21" t="str">
        <f>IF('Rekapitulácia stavby'!AN20="","",'Rekapitulácia stavby'!AN20)</f>
        <v/>
      </c>
      <c r="L26" s="28"/>
    </row>
    <row r="27" spans="2:12" s="1" customFormat="1" ht="7" customHeight="1">
      <c r="B27" s="28"/>
      <c r="L27" s="28"/>
    </row>
    <row r="28" spans="2:12" s="1" customFormat="1" ht="12" customHeight="1">
      <c r="B28" s="28"/>
      <c r="D28" s="23" t="s">
        <v>34</v>
      </c>
      <c r="L28" s="28"/>
    </row>
    <row r="29" spans="2:12" s="7" customFormat="1" ht="16.5" customHeight="1">
      <c r="B29" s="93"/>
      <c r="E29" s="187" t="s">
        <v>1</v>
      </c>
      <c r="F29" s="187"/>
      <c r="G29" s="187"/>
      <c r="H29" s="187"/>
      <c r="L29" s="93"/>
    </row>
    <row r="30" spans="2:12" s="1" customFormat="1" ht="7" customHeight="1">
      <c r="B30" s="28"/>
      <c r="L30" s="28"/>
    </row>
    <row r="31" spans="2:12" s="1" customFormat="1" ht="7" customHeight="1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25.5" customHeight="1">
      <c r="B32" s="28"/>
      <c r="D32" s="94" t="s">
        <v>35</v>
      </c>
      <c r="J32" s="65">
        <f>ROUND(J150, 2)</f>
        <v>0</v>
      </c>
      <c r="L32" s="28"/>
    </row>
    <row r="33" spans="2:12" s="1" customFormat="1" ht="7" customHeight="1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14.5" customHeight="1">
      <c r="B34" s="28"/>
      <c r="F34" s="31" t="s">
        <v>37</v>
      </c>
      <c r="I34" s="31" t="s">
        <v>36</v>
      </c>
      <c r="J34" s="31" t="s">
        <v>38</v>
      </c>
      <c r="L34" s="28"/>
    </row>
    <row r="35" spans="2:12" s="1" customFormat="1" ht="14.5" customHeight="1">
      <c r="B35" s="28"/>
      <c r="D35" s="54" t="s">
        <v>39</v>
      </c>
      <c r="E35" s="33" t="s">
        <v>40</v>
      </c>
      <c r="F35" s="95">
        <f>ROUND((SUM(BE150:BE388)),  2)</f>
        <v>0</v>
      </c>
      <c r="G35" s="96"/>
      <c r="H35" s="96"/>
      <c r="I35" s="97">
        <v>0.23</v>
      </c>
      <c r="J35" s="95">
        <f>ROUND(((SUM(BE150:BE388))*I35),  2)</f>
        <v>0</v>
      </c>
      <c r="L35" s="28"/>
    </row>
    <row r="36" spans="2:12" s="1" customFormat="1" ht="14.5" customHeight="1">
      <c r="B36" s="28"/>
      <c r="E36" s="33" t="s">
        <v>41</v>
      </c>
      <c r="F36" s="95">
        <f>ROUND((SUM(BF150:BF388)),  2)</f>
        <v>0</v>
      </c>
      <c r="G36" s="96"/>
      <c r="H36" s="96"/>
      <c r="I36" s="97">
        <v>0.23</v>
      </c>
      <c r="J36" s="95">
        <f>ROUND(((SUM(BF150:BF388))*I36),  2)</f>
        <v>0</v>
      </c>
      <c r="L36" s="28"/>
    </row>
    <row r="37" spans="2:12" s="1" customFormat="1" ht="14.5" hidden="1" customHeight="1">
      <c r="B37" s="28"/>
      <c r="E37" s="23" t="s">
        <v>42</v>
      </c>
      <c r="F37" s="85">
        <f>ROUND((SUM(BG150:BG388)),  2)</f>
        <v>0</v>
      </c>
      <c r="I37" s="98">
        <v>0.23</v>
      </c>
      <c r="J37" s="85">
        <f>0</f>
        <v>0</v>
      </c>
      <c r="L37" s="28"/>
    </row>
    <row r="38" spans="2:12" s="1" customFormat="1" ht="14.5" hidden="1" customHeight="1">
      <c r="B38" s="28"/>
      <c r="E38" s="23" t="s">
        <v>43</v>
      </c>
      <c r="F38" s="85">
        <f>ROUND((SUM(BH150:BH388)),  2)</f>
        <v>0</v>
      </c>
      <c r="I38" s="98">
        <v>0.23</v>
      </c>
      <c r="J38" s="85">
        <f>0</f>
        <v>0</v>
      </c>
      <c r="L38" s="28"/>
    </row>
    <row r="39" spans="2:12" s="1" customFormat="1" ht="14.5" hidden="1" customHeight="1">
      <c r="B39" s="28"/>
      <c r="E39" s="33" t="s">
        <v>44</v>
      </c>
      <c r="F39" s="95">
        <f>ROUND((SUM(BI150:BI388)),  2)</f>
        <v>0</v>
      </c>
      <c r="G39" s="96"/>
      <c r="H39" s="96"/>
      <c r="I39" s="97">
        <v>0</v>
      </c>
      <c r="J39" s="95">
        <f>0</f>
        <v>0</v>
      </c>
      <c r="L39" s="28"/>
    </row>
    <row r="40" spans="2:12" s="1" customFormat="1" ht="7" customHeight="1">
      <c r="B40" s="28"/>
      <c r="L40" s="28"/>
    </row>
    <row r="41" spans="2:12" s="1" customFormat="1" ht="25.5" customHeight="1">
      <c r="B41" s="28"/>
      <c r="C41" s="99"/>
      <c r="D41" s="100" t="s">
        <v>45</v>
      </c>
      <c r="E41" s="56"/>
      <c r="F41" s="56"/>
      <c r="G41" s="101" t="s">
        <v>46</v>
      </c>
      <c r="H41" s="102" t="s">
        <v>47</v>
      </c>
      <c r="I41" s="56"/>
      <c r="J41" s="103">
        <f>SUM(J32:J39)</f>
        <v>0</v>
      </c>
      <c r="K41" s="104"/>
      <c r="L41" s="28"/>
    </row>
    <row r="42" spans="2:12" s="1" customFormat="1" ht="14.5" customHeight="1">
      <c r="B42" s="28"/>
      <c r="L42" s="28"/>
    </row>
    <row r="43" spans="2:12" ht="14.5" customHeight="1">
      <c r="B43" s="16"/>
      <c r="L43" s="16"/>
    </row>
    <row r="44" spans="2:12" ht="14.5" customHeight="1">
      <c r="B44" s="16"/>
      <c r="L44" s="16"/>
    </row>
    <row r="45" spans="2:12" ht="14.5" customHeight="1">
      <c r="B45" s="16"/>
      <c r="L45" s="16"/>
    </row>
    <row r="46" spans="2:12" ht="14.5" customHeight="1">
      <c r="B46" s="16"/>
      <c r="L46" s="16"/>
    </row>
    <row r="47" spans="2:12" ht="14.5" customHeight="1">
      <c r="B47" s="16"/>
      <c r="L47" s="16"/>
    </row>
    <row r="48" spans="2:12" ht="14.5" customHeight="1">
      <c r="B48" s="16"/>
      <c r="L48" s="16"/>
    </row>
    <row r="49" spans="2:12" ht="14.5" customHeight="1">
      <c r="B49" s="16"/>
      <c r="L49" s="16"/>
    </row>
    <row r="50" spans="2:12" s="1" customFormat="1" ht="14.5" customHeight="1">
      <c r="B50" s="28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28"/>
    </row>
    <row r="51" spans="2:12" ht="11">
      <c r="B51" s="16"/>
      <c r="L51" s="16"/>
    </row>
    <row r="52" spans="2:12" ht="11">
      <c r="B52" s="16"/>
      <c r="L52" s="16"/>
    </row>
    <row r="53" spans="2:12" ht="11">
      <c r="B53" s="16"/>
      <c r="L53" s="16"/>
    </row>
    <row r="54" spans="2:12" ht="11">
      <c r="B54" s="16"/>
      <c r="L54" s="16"/>
    </row>
    <row r="55" spans="2:12" ht="11">
      <c r="B55" s="16"/>
      <c r="L55" s="16"/>
    </row>
    <row r="56" spans="2:12" ht="11">
      <c r="B56" s="16"/>
      <c r="L56" s="16"/>
    </row>
    <row r="57" spans="2:12" ht="11">
      <c r="B57" s="16"/>
      <c r="L57" s="16"/>
    </row>
    <row r="58" spans="2:12" ht="11">
      <c r="B58" s="16"/>
      <c r="L58" s="16"/>
    </row>
    <row r="59" spans="2:12" ht="11">
      <c r="B59" s="16"/>
      <c r="L59" s="16"/>
    </row>
    <row r="60" spans="2:12" ht="11">
      <c r="B60" s="16"/>
      <c r="L60" s="16"/>
    </row>
    <row r="61" spans="2:12" s="1" customFormat="1" ht="13">
      <c r="B61" s="28"/>
      <c r="D61" s="42" t="s">
        <v>50</v>
      </c>
      <c r="E61" s="30"/>
      <c r="F61" s="105" t="s">
        <v>51</v>
      </c>
      <c r="G61" s="42" t="s">
        <v>50</v>
      </c>
      <c r="H61" s="30"/>
      <c r="I61" s="30"/>
      <c r="J61" s="106" t="s">
        <v>51</v>
      </c>
      <c r="K61" s="30"/>
      <c r="L61" s="28"/>
    </row>
    <row r="62" spans="2:12" ht="11">
      <c r="B62" s="16"/>
      <c r="L62" s="16"/>
    </row>
    <row r="63" spans="2:12" ht="11">
      <c r="B63" s="16"/>
      <c r="L63" s="16"/>
    </row>
    <row r="64" spans="2:12" ht="11">
      <c r="B64" s="16"/>
      <c r="L64" s="16"/>
    </row>
    <row r="65" spans="2:12" s="1" customFormat="1" ht="13">
      <c r="B65" s="28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28"/>
    </row>
    <row r="66" spans="2:12" ht="11">
      <c r="B66" s="16"/>
      <c r="L66" s="16"/>
    </row>
    <row r="67" spans="2:12" ht="11">
      <c r="B67" s="16"/>
      <c r="L67" s="16"/>
    </row>
    <row r="68" spans="2:12" ht="11">
      <c r="B68" s="16"/>
      <c r="L68" s="16"/>
    </row>
    <row r="69" spans="2:12" ht="11">
      <c r="B69" s="16"/>
      <c r="L69" s="16"/>
    </row>
    <row r="70" spans="2:12" ht="11">
      <c r="B70" s="16"/>
      <c r="L70" s="16"/>
    </row>
    <row r="71" spans="2:12" ht="11">
      <c r="B71" s="16"/>
      <c r="L71" s="16"/>
    </row>
    <row r="72" spans="2:12" ht="11">
      <c r="B72" s="16"/>
      <c r="L72" s="16"/>
    </row>
    <row r="73" spans="2:12" ht="11">
      <c r="B73" s="16"/>
      <c r="L73" s="16"/>
    </row>
    <row r="74" spans="2:12" ht="11">
      <c r="B74" s="16"/>
      <c r="L74" s="16"/>
    </row>
    <row r="75" spans="2:12" ht="11">
      <c r="B75" s="16"/>
      <c r="L75" s="16"/>
    </row>
    <row r="76" spans="2:12" s="1" customFormat="1" ht="13">
      <c r="B76" s="28"/>
      <c r="D76" s="42" t="s">
        <v>50</v>
      </c>
      <c r="E76" s="30"/>
      <c r="F76" s="105" t="s">
        <v>51</v>
      </c>
      <c r="G76" s="42" t="s">
        <v>50</v>
      </c>
      <c r="H76" s="30"/>
      <c r="I76" s="30"/>
      <c r="J76" s="106" t="s">
        <v>51</v>
      </c>
      <c r="K76" s="30"/>
      <c r="L76" s="28"/>
    </row>
    <row r="77" spans="2:12" s="1" customFormat="1" ht="14.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12" s="1" customFormat="1" ht="7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5" customHeight="1">
      <c r="B82" s="28"/>
      <c r="C82" s="17" t="s">
        <v>127</v>
      </c>
      <c r="L82" s="28"/>
    </row>
    <row r="83" spans="2:12" s="1" customFormat="1" ht="7" customHeight="1">
      <c r="B83" s="28"/>
      <c r="L83" s="28"/>
    </row>
    <row r="84" spans="2:12" s="1" customFormat="1" ht="12" customHeight="1">
      <c r="B84" s="28"/>
      <c r="C84" s="23" t="s">
        <v>15</v>
      </c>
      <c r="L84" s="28"/>
    </row>
    <row r="85" spans="2:12" s="1" customFormat="1" ht="16.5" customHeight="1">
      <c r="B85" s="28"/>
      <c r="E85" s="216" t="str">
        <f>E7</f>
        <v>Lezecké centrum HK Neolit</v>
      </c>
      <c r="F85" s="217"/>
      <c r="G85" s="217"/>
      <c r="H85" s="217"/>
      <c r="L85" s="28"/>
    </row>
    <row r="86" spans="2:12" ht="12" customHeight="1">
      <c r="B86" s="16"/>
      <c r="C86" s="23" t="s">
        <v>123</v>
      </c>
      <c r="L86" s="16"/>
    </row>
    <row r="87" spans="2:12" s="1" customFormat="1" ht="16.5" customHeight="1">
      <c r="B87" s="28"/>
      <c r="E87" s="216" t="s">
        <v>124</v>
      </c>
      <c r="F87" s="218"/>
      <c r="G87" s="218"/>
      <c r="H87" s="218"/>
      <c r="L87" s="28"/>
    </row>
    <row r="88" spans="2:12" s="1" customFormat="1" ht="12" customHeight="1">
      <c r="B88" s="28"/>
      <c r="C88" s="23" t="s">
        <v>125</v>
      </c>
      <c r="L88" s="28"/>
    </row>
    <row r="89" spans="2:12" s="1" customFormat="1" ht="16.5" customHeight="1">
      <c r="B89" s="28"/>
      <c r="E89" s="176" t="str">
        <f>E11</f>
        <v>SO 01-1 - Lezecké centrum - práce HSV, PSV a OK</v>
      </c>
      <c r="F89" s="218"/>
      <c r="G89" s="218"/>
      <c r="H89" s="218"/>
      <c r="L89" s="28"/>
    </row>
    <row r="90" spans="2:12" s="1" customFormat="1" ht="7" customHeight="1">
      <c r="B90" s="28"/>
      <c r="L90" s="28"/>
    </row>
    <row r="91" spans="2:12" s="1" customFormat="1" ht="12" customHeight="1">
      <c r="B91" s="28"/>
      <c r="C91" s="23" t="s">
        <v>19</v>
      </c>
      <c r="F91" s="21" t="str">
        <f>F14</f>
        <v>Martin</v>
      </c>
      <c r="I91" s="23" t="s">
        <v>21</v>
      </c>
      <c r="J91" s="51" t="str">
        <f>IF(J14="","",J14)</f>
        <v>21. 2. 2025</v>
      </c>
      <c r="L91" s="28"/>
    </row>
    <row r="92" spans="2:12" s="1" customFormat="1" ht="7" customHeight="1">
      <c r="B92" s="28"/>
      <c r="L92" s="28"/>
    </row>
    <row r="93" spans="2:12" s="1" customFormat="1" ht="15.25" customHeight="1">
      <c r="B93" s="28"/>
      <c r="C93" s="23" t="s">
        <v>23</v>
      </c>
      <c r="F93" s="21" t="str">
        <f>E17</f>
        <v>Horolezecký klub Neolit o.z.</v>
      </c>
      <c r="I93" s="23" t="s">
        <v>29</v>
      </c>
      <c r="J93" s="26" t="str">
        <f>E23</f>
        <v>Hplus a.s.</v>
      </c>
      <c r="L93" s="28"/>
    </row>
    <row r="94" spans="2:12" s="1" customFormat="1" ht="15.25" customHeight="1">
      <c r="B94" s="28"/>
      <c r="C94" s="23" t="s">
        <v>27</v>
      </c>
      <c r="F94" s="21" t="str">
        <f>IF(E20="","",E20)</f>
        <v>Vyplň údaj</v>
      </c>
      <c r="I94" s="23" t="s">
        <v>32</v>
      </c>
      <c r="J94" s="26" t="str">
        <f>E26</f>
        <v xml:space="preserve"> </v>
      </c>
      <c r="L94" s="28"/>
    </row>
    <row r="95" spans="2:12" s="1" customFormat="1" ht="10.25" customHeight="1">
      <c r="B95" s="28"/>
      <c r="L95" s="28"/>
    </row>
    <row r="96" spans="2:12" s="1" customFormat="1" ht="29.25" customHeight="1">
      <c r="B96" s="28"/>
      <c r="C96" s="107" t="s">
        <v>128</v>
      </c>
      <c r="D96" s="99"/>
      <c r="E96" s="99"/>
      <c r="F96" s="99"/>
      <c r="G96" s="99"/>
      <c r="H96" s="99"/>
      <c r="I96" s="99"/>
      <c r="J96" s="108" t="s">
        <v>129</v>
      </c>
      <c r="K96" s="99"/>
      <c r="L96" s="28"/>
    </row>
    <row r="97" spans="2:47" s="1" customFormat="1" ht="10.25" customHeight="1">
      <c r="B97" s="28"/>
      <c r="L97" s="28"/>
    </row>
    <row r="98" spans="2:47" s="1" customFormat="1" ht="22.75" customHeight="1">
      <c r="B98" s="28"/>
      <c r="C98" s="109" t="s">
        <v>130</v>
      </c>
      <c r="J98" s="65">
        <f>J150</f>
        <v>0</v>
      </c>
      <c r="L98" s="28"/>
      <c r="AU98" s="13" t="s">
        <v>131</v>
      </c>
    </row>
    <row r="99" spans="2:47" s="8" customFormat="1" ht="25" customHeight="1">
      <c r="B99" s="110"/>
      <c r="D99" s="111" t="s">
        <v>132</v>
      </c>
      <c r="E99" s="112"/>
      <c r="F99" s="112"/>
      <c r="G99" s="112"/>
      <c r="H99" s="112"/>
      <c r="I99" s="112"/>
      <c r="J99" s="113">
        <f>J151</f>
        <v>0</v>
      </c>
      <c r="L99" s="110"/>
    </row>
    <row r="100" spans="2:47" s="9" customFormat="1" ht="20" customHeight="1">
      <c r="B100" s="114"/>
      <c r="D100" s="115" t="s">
        <v>133</v>
      </c>
      <c r="E100" s="116"/>
      <c r="F100" s="116"/>
      <c r="G100" s="116"/>
      <c r="H100" s="116"/>
      <c r="I100" s="116"/>
      <c r="J100" s="117">
        <f>J152</f>
        <v>0</v>
      </c>
      <c r="L100" s="114"/>
    </row>
    <row r="101" spans="2:47" s="9" customFormat="1" ht="20" customHeight="1">
      <c r="B101" s="114"/>
      <c r="D101" s="115" t="s">
        <v>134</v>
      </c>
      <c r="E101" s="116"/>
      <c r="F101" s="116"/>
      <c r="G101" s="116"/>
      <c r="H101" s="116"/>
      <c r="I101" s="116"/>
      <c r="J101" s="117">
        <f>J170</f>
        <v>0</v>
      </c>
      <c r="L101" s="114"/>
    </row>
    <row r="102" spans="2:47" s="9" customFormat="1" ht="20" customHeight="1">
      <c r="B102" s="114"/>
      <c r="D102" s="115" t="s">
        <v>135</v>
      </c>
      <c r="E102" s="116"/>
      <c r="F102" s="116"/>
      <c r="G102" s="116"/>
      <c r="H102" s="116"/>
      <c r="I102" s="116"/>
      <c r="J102" s="117">
        <f>J187</f>
        <v>0</v>
      </c>
      <c r="L102" s="114"/>
    </row>
    <row r="103" spans="2:47" s="9" customFormat="1" ht="20" customHeight="1">
      <c r="B103" s="114"/>
      <c r="D103" s="115" t="s">
        <v>136</v>
      </c>
      <c r="E103" s="116"/>
      <c r="F103" s="116"/>
      <c r="G103" s="116"/>
      <c r="H103" s="116"/>
      <c r="I103" s="116"/>
      <c r="J103" s="117">
        <f>J196</f>
        <v>0</v>
      </c>
      <c r="L103" s="114"/>
    </row>
    <row r="104" spans="2:47" s="9" customFormat="1" ht="20" customHeight="1">
      <c r="B104" s="114"/>
      <c r="D104" s="115" t="s">
        <v>137</v>
      </c>
      <c r="E104" s="116"/>
      <c r="F104" s="116"/>
      <c r="G104" s="116"/>
      <c r="H104" s="116"/>
      <c r="I104" s="116"/>
      <c r="J104" s="117">
        <f>J200</f>
        <v>0</v>
      </c>
      <c r="L104" s="114"/>
    </row>
    <row r="105" spans="2:47" s="9" customFormat="1" ht="20" customHeight="1">
      <c r="B105" s="114"/>
      <c r="D105" s="115" t="s">
        <v>138</v>
      </c>
      <c r="E105" s="116"/>
      <c r="F105" s="116"/>
      <c r="G105" s="116"/>
      <c r="H105" s="116"/>
      <c r="I105" s="116"/>
      <c r="J105" s="117">
        <f>J216</f>
        <v>0</v>
      </c>
      <c r="L105" s="114"/>
    </row>
    <row r="106" spans="2:47" s="9" customFormat="1" ht="20" customHeight="1">
      <c r="B106" s="114"/>
      <c r="D106" s="115" t="s">
        <v>139</v>
      </c>
      <c r="E106" s="116"/>
      <c r="F106" s="116"/>
      <c r="G106" s="116"/>
      <c r="H106" s="116"/>
      <c r="I106" s="116"/>
      <c r="J106" s="117">
        <f>J226</f>
        <v>0</v>
      </c>
      <c r="L106" s="114"/>
    </row>
    <row r="107" spans="2:47" s="8" customFormat="1" ht="25" customHeight="1">
      <c r="B107" s="110"/>
      <c r="D107" s="111" t="s">
        <v>140</v>
      </c>
      <c r="E107" s="112"/>
      <c r="F107" s="112"/>
      <c r="G107" s="112"/>
      <c r="H107" s="112"/>
      <c r="I107" s="112"/>
      <c r="J107" s="113">
        <f>J228</f>
        <v>0</v>
      </c>
      <c r="L107" s="110"/>
    </row>
    <row r="108" spans="2:47" s="9" customFormat="1" ht="20" customHeight="1">
      <c r="B108" s="114"/>
      <c r="D108" s="115" t="s">
        <v>141</v>
      </c>
      <c r="E108" s="116"/>
      <c r="F108" s="116"/>
      <c r="G108" s="116"/>
      <c r="H108" s="116"/>
      <c r="I108" s="116"/>
      <c r="J108" s="117">
        <f>J229</f>
        <v>0</v>
      </c>
      <c r="L108" s="114"/>
    </row>
    <row r="109" spans="2:47" s="9" customFormat="1" ht="20" customHeight="1">
      <c r="B109" s="114"/>
      <c r="D109" s="115" t="s">
        <v>142</v>
      </c>
      <c r="E109" s="116"/>
      <c r="F109" s="116"/>
      <c r="G109" s="116"/>
      <c r="H109" s="116"/>
      <c r="I109" s="116"/>
      <c r="J109" s="117">
        <f>J247</f>
        <v>0</v>
      </c>
      <c r="L109" s="114"/>
    </row>
    <row r="110" spans="2:47" s="9" customFormat="1" ht="20" customHeight="1">
      <c r="B110" s="114"/>
      <c r="D110" s="115" t="s">
        <v>143</v>
      </c>
      <c r="E110" s="116"/>
      <c r="F110" s="116"/>
      <c r="G110" s="116"/>
      <c r="H110" s="116"/>
      <c r="I110" s="116"/>
      <c r="J110" s="117">
        <f>J258</f>
        <v>0</v>
      </c>
      <c r="L110" s="114"/>
    </row>
    <row r="111" spans="2:47" s="9" customFormat="1" ht="20" customHeight="1">
      <c r="B111" s="114"/>
      <c r="D111" s="115" t="s">
        <v>144</v>
      </c>
      <c r="E111" s="116"/>
      <c r="F111" s="116"/>
      <c r="G111" s="116"/>
      <c r="H111" s="116"/>
      <c r="I111" s="116"/>
      <c r="J111" s="117">
        <f>J272</f>
        <v>0</v>
      </c>
      <c r="L111" s="114"/>
    </row>
    <row r="112" spans="2:47" s="9" customFormat="1" ht="20" customHeight="1">
      <c r="B112" s="114"/>
      <c r="D112" s="115" t="s">
        <v>145</v>
      </c>
      <c r="E112" s="116"/>
      <c r="F112" s="116"/>
      <c r="G112" s="116"/>
      <c r="H112" s="116"/>
      <c r="I112" s="116"/>
      <c r="J112" s="117">
        <f>J275</f>
        <v>0</v>
      </c>
      <c r="L112" s="114"/>
    </row>
    <row r="113" spans="2:12" s="9" customFormat="1" ht="20" customHeight="1">
      <c r="B113" s="114"/>
      <c r="D113" s="115" t="s">
        <v>146</v>
      </c>
      <c r="E113" s="116"/>
      <c r="F113" s="116"/>
      <c r="G113" s="116"/>
      <c r="H113" s="116"/>
      <c r="I113" s="116"/>
      <c r="J113" s="117">
        <f>J281</f>
        <v>0</v>
      </c>
      <c r="L113" s="114"/>
    </row>
    <row r="114" spans="2:12" s="9" customFormat="1" ht="20" customHeight="1">
      <c r="B114" s="114"/>
      <c r="D114" s="115" t="s">
        <v>147</v>
      </c>
      <c r="E114" s="116"/>
      <c r="F114" s="116"/>
      <c r="G114" s="116"/>
      <c r="H114" s="116"/>
      <c r="I114" s="116"/>
      <c r="J114" s="117">
        <f>J307</f>
        <v>0</v>
      </c>
      <c r="L114" s="114"/>
    </row>
    <row r="115" spans="2:12" s="9" customFormat="1" ht="20" customHeight="1">
      <c r="B115" s="114"/>
      <c r="D115" s="115" t="s">
        <v>148</v>
      </c>
      <c r="E115" s="116"/>
      <c r="F115" s="116"/>
      <c r="G115" s="116"/>
      <c r="H115" s="116"/>
      <c r="I115" s="116"/>
      <c r="J115" s="117">
        <f>J329</f>
        <v>0</v>
      </c>
      <c r="L115" s="114"/>
    </row>
    <row r="116" spans="2:12" s="9" customFormat="1" ht="20" customHeight="1">
      <c r="B116" s="114"/>
      <c r="D116" s="115" t="s">
        <v>149</v>
      </c>
      <c r="E116" s="116"/>
      <c r="F116" s="116"/>
      <c r="G116" s="116"/>
      <c r="H116" s="116"/>
      <c r="I116" s="116"/>
      <c r="J116" s="117">
        <f>J333</f>
        <v>0</v>
      </c>
      <c r="L116" s="114"/>
    </row>
    <row r="117" spans="2:12" s="9" customFormat="1" ht="20" customHeight="1">
      <c r="B117" s="114"/>
      <c r="D117" s="115" t="s">
        <v>150</v>
      </c>
      <c r="E117" s="116"/>
      <c r="F117" s="116"/>
      <c r="G117" s="116"/>
      <c r="H117" s="116"/>
      <c r="I117" s="116"/>
      <c r="J117" s="117">
        <f>J343</f>
        <v>0</v>
      </c>
      <c r="L117" s="114"/>
    </row>
    <row r="118" spans="2:12" s="9" customFormat="1" ht="20" customHeight="1">
      <c r="B118" s="114"/>
      <c r="D118" s="115" t="s">
        <v>151</v>
      </c>
      <c r="E118" s="116"/>
      <c r="F118" s="116"/>
      <c r="G118" s="116"/>
      <c r="H118" s="116"/>
      <c r="I118" s="116"/>
      <c r="J118" s="117">
        <f>J346</f>
        <v>0</v>
      </c>
      <c r="L118" s="114"/>
    </row>
    <row r="119" spans="2:12" s="9" customFormat="1" ht="20" customHeight="1">
      <c r="B119" s="114"/>
      <c r="D119" s="115" t="s">
        <v>152</v>
      </c>
      <c r="E119" s="116"/>
      <c r="F119" s="116"/>
      <c r="G119" s="116"/>
      <c r="H119" s="116"/>
      <c r="I119" s="116"/>
      <c r="J119" s="117">
        <f>J350</f>
        <v>0</v>
      </c>
      <c r="L119" s="114"/>
    </row>
    <row r="120" spans="2:12" s="9" customFormat="1" ht="20" customHeight="1">
      <c r="B120" s="114"/>
      <c r="D120" s="115" t="s">
        <v>153</v>
      </c>
      <c r="E120" s="116"/>
      <c r="F120" s="116"/>
      <c r="G120" s="116"/>
      <c r="H120" s="116"/>
      <c r="I120" s="116"/>
      <c r="J120" s="117">
        <f>J356</f>
        <v>0</v>
      </c>
      <c r="L120" s="114"/>
    </row>
    <row r="121" spans="2:12" s="8" customFormat="1" ht="25" customHeight="1">
      <c r="B121" s="110"/>
      <c r="D121" s="111" t="s">
        <v>154</v>
      </c>
      <c r="E121" s="112"/>
      <c r="F121" s="112"/>
      <c r="G121" s="112"/>
      <c r="H121" s="112"/>
      <c r="I121" s="112"/>
      <c r="J121" s="113">
        <f>J360</f>
        <v>0</v>
      </c>
      <c r="L121" s="110"/>
    </row>
    <row r="122" spans="2:12" s="9" customFormat="1" ht="20" customHeight="1">
      <c r="B122" s="114"/>
      <c r="D122" s="115" t="s">
        <v>155</v>
      </c>
      <c r="E122" s="116"/>
      <c r="F122" s="116"/>
      <c r="G122" s="116"/>
      <c r="H122" s="116"/>
      <c r="I122" s="116"/>
      <c r="J122" s="117">
        <f>J361</f>
        <v>0</v>
      </c>
      <c r="L122" s="114"/>
    </row>
    <row r="123" spans="2:12" s="9" customFormat="1" ht="20" customHeight="1">
      <c r="B123" s="114"/>
      <c r="D123" s="115" t="s">
        <v>156</v>
      </c>
      <c r="E123" s="116"/>
      <c r="F123" s="116"/>
      <c r="G123" s="116"/>
      <c r="H123" s="116"/>
      <c r="I123" s="116"/>
      <c r="J123" s="117">
        <f>J364</f>
        <v>0</v>
      </c>
      <c r="L123" s="114"/>
    </row>
    <row r="124" spans="2:12" s="9" customFormat="1" ht="20" customHeight="1">
      <c r="B124" s="114"/>
      <c r="D124" s="115" t="s">
        <v>157</v>
      </c>
      <c r="E124" s="116"/>
      <c r="F124" s="116"/>
      <c r="G124" s="116"/>
      <c r="H124" s="116"/>
      <c r="I124" s="116"/>
      <c r="J124" s="117">
        <f>J366</f>
        <v>0</v>
      </c>
      <c r="L124" s="114"/>
    </row>
    <row r="125" spans="2:12" s="9" customFormat="1" ht="20" customHeight="1">
      <c r="B125" s="114"/>
      <c r="D125" s="115" t="s">
        <v>158</v>
      </c>
      <c r="E125" s="116"/>
      <c r="F125" s="116"/>
      <c r="G125" s="116"/>
      <c r="H125" s="116"/>
      <c r="I125" s="116"/>
      <c r="J125" s="117">
        <f>J372</f>
        <v>0</v>
      </c>
      <c r="L125" s="114"/>
    </row>
    <row r="126" spans="2:12" s="8" customFormat="1" ht="25" customHeight="1">
      <c r="B126" s="110"/>
      <c r="D126" s="111" t="s">
        <v>159</v>
      </c>
      <c r="E126" s="112"/>
      <c r="F126" s="112"/>
      <c r="G126" s="112"/>
      <c r="H126" s="112"/>
      <c r="I126" s="112"/>
      <c r="J126" s="113">
        <f>J377</f>
        <v>0</v>
      </c>
      <c r="L126" s="110"/>
    </row>
    <row r="127" spans="2:12" s="9" customFormat="1" ht="20" customHeight="1">
      <c r="B127" s="114"/>
      <c r="D127" s="115" t="s">
        <v>160</v>
      </c>
      <c r="E127" s="116"/>
      <c r="F127" s="116"/>
      <c r="G127" s="116"/>
      <c r="H127" s="116"/>
      <c r="I127" s="116"/>
      <c r="J127" s="117">
        <f>J378</f>
        <v>0</v>
      </c>
      <c r="L127" s="114"/>
    </row>
    <row r="128" spans="2:12" s="9" customFormat="1" ht="20" customHeight="1">
      <c r="B128" s="114"/>
      <c r="D128" s="115" t="s">
        <v>161</v>
      </c>
      <c r="E128" s="116"/>
      <c r="F128" s="116"/>
      <c r="G128" s="116"/>
      <c r="H128" s="116"/>
      <c r="I128" s="116"/>
      <c r="J128" s="117">
        <f>J380</f>
        <v>0</v>
      </c>
      <c r="L128" s="114"/>
    </row>
    <row r="129" spans="2:12" s="1" customFormat="1" ht="21.75" customHeight="1">
      <c r="B129" s="28"/>
      <c r="L129" s="28"/>
    </row>
    <row r="130" spans="2:12" s="1" customFormat="1" ht="7" customHeight="1">
      <c r="B130" s="43"/>
      <c r="C130" s="44"/>
      <c r="D130" s="44"/>
      <c r="E130" s="44"/>
      <c r="F130" s="44"/>
      <c r="G130" s="44"/>
      <c r="H130" s="44"/>
      <c r="I130" s="44"/>
      <c r="J130" s="44"/>
      <c r="K130" s="44"/>
      <c r="L130" s="28"/>
    </row>
    <row r="134" spans="2:12" s="1" customFormat="1" ht="7" customHeight="1">
      <c r="B134" s="45"/>
      <c r="C134" s="46"/>
      <c r="D134" s="46"/>
      <c r="E134" s="46"/>
      <c r="F134" s="46"/>
      <c r="G134" s="46"/>
      <c r="H134" s="46"/>
      <c r="I134" s="46"/>
      <c r="J134" s="46"/>
      <c r="K134" s="46"/>
      <c r="L134" s="28"/>
    </row>
    <row r="135" spans="2:12" s="1" customFormat="1" ht="25" customHeight="1">
      <c r="B135" s="28"/>
      <c r="C135" s="17" t="s">
        <v>162</v>
      </c>
      <c r="L135" s="28"/>
    </row>
    <row r="136" spans="2:12" s="1" customFormat="1" ht="7" customHeight="1">
      <c r="B136" s="28"/>
      <c r="L136" s="28"/>
    </row>
    <row r="137" spans="2:12" s="1" customFormat="1" ht="12" customHeight="1">
      <c r="B137" s="28"/>
      <c r="C137" s="23" t="s">
        <v>15</v>
      </c>
      <c r="L137" s="28"/>
    </row>
    <row r="138" spans="2:12" s="1" customFormat="1" ht="16.5" customHeight="1">
      <c r="B138" s="28"/>
      <c r="E138" s="216" t="str">
        <f>E7</f>
        <v>Lezecké centrum HK Neolit</v>
      </c>
      <c r="F138" s="217"/>
      <c r="G138" s="217"/>
      <c r="H138" s="217"/>
      <c r="L138" s="28"/>
    </row>
    <row r="139" spans="2:12" ht="12" customHeight="1">
      <c r="B139" s="16"/>
      <c r="C139" s="23" t="s">
        <v>123</v>
      </c>
      <c r="L139" s="16"/>
    </row>
    <row r="140" spans="2:12" s="1" customFormat="1" ht="16.5" customHeight="1">
      <c r="B140" s="28"/>
      <c r="E140" s="216" t="s">
        <v>124</v>
      </c>
      <c r="F140" s="218"/>
      <c r="G140" s="218"/>
      <c r="H140" s="218"/>
      <c r="L140" s="28"/>
    </row>
    <row r="141" spans="2:12" s="1" customFormat="1" ht="12" customHeight="1">
      <c r="B141" s="28"/>
      <c r="C141" s="23" t="s">
        <v>125</v>
      </c>
      <c r="L141" s="28"/>
    </row>
    <row r="142" spans="2:12" s="1" customFormat="1" ht="16.5" customHeight="1">
      <c r="B142" s="28"/>
      <c r="E142" s="176" t="str">
        <f>E11</f>
        <v>SO 01-1 - Lezecké centrum - práce HSV, PSV a OK</v>
      </c>
      <c r="F142" s="218"/>
      <c r="G142" s="218"/>
      <c r="H142" s="218"/>
      <c r="L142" s="28"/>
    </row>
    <row r="143" spans="2:12" s="1" customFormat="1" ht="7" customHeight="1">
      <c r="B143" s="28"/>
      <c r="L143" s="28"/>
    </row>
    <row r="144" spans="2:12" s="1" customFormat="1" ht="12" customHeight="1">
      <c r="B144" s="28"/>
      <c r="C144" s="23" t="s">
        <v>19</v>
      </c>
      <c r="F144" s="21" t="str">
        <f>F14</f>
        <v>Martin</v>
      </c>
      <c r="I144" s="23" t="s">
        <v>21</v>
      </c>
      <c r="J144" s="51" t="str">
        <f>IF(J14="","",J14)</f>
        <v>21. 2. 2025</v>
      </c>
      <c r="L144" s="28"/>
    </row>
    <row r="145" spans="2:65" s="1" customFormat="1" ht="7" customHeight="1">
      <c r="B145" s="28"/>
      <c r="L145" s="28"/>
    </row>
    <row r="146" spans="2:65" s="1" customFormat="1" ht="15.25" customHeight="1">
      <c r="B146" s="28"/>
      <c r="C146" s="23" t="s">
        <v>23</v>
      </c>
      <c r="F146" s="21" t="str">
        <f>E17</f>
        <v>Horolezecký klub Neolit o.z.</v>
      </c>
      <c r="I146" s="23" t="s">
        <v>29</v>
      </c>
      <c r="J146" s="26" t="str">
        <f>E23</f>
        <v>Hplus a.s.</v>
      </c>
      <c r="L146" s="28"/>
    </row>
    <row r="147" spans="2:65" s="1" customFormat="1" ht="15.25" customHeight="1">
      <c r="B147" s="28"/>
      <c r="C147" s="23" t="s">
        <v>27</v>
      </c>
      <c r="F147" s="21" t="str">
        <f>IF(E20="","",E20)</f>
        <v>Vyplň údaj</v>
      </c>
      <c r="I147" s="23" t="s">
        <v>32</v>
      </c>
      <c r="J147" s="26" t="str">
        <f>E26</f>
        <v xml:space="preserve"> </v>
      </c>
      <c r="L147" s="28"/>
    </row>
    <row r="148" spans="2:65" s="1" customFormat="1" ht="10.25" customHeight="1">
      <c r="B148" s="28"/>
      <c r="L148" s="28"/>
    </row>
    <row r="149" spans="2:65" s="10" customFormat="1" ht="29.25" customHeight="1">
      <c r="B149" s="118"/>
      <c r="C149" s="119" t="s">
        <v>163</v>
      </c>
      <c r="D149" s="120" t="s">
        <v>60</v>
      </c>
      <c r="E149" s="120" t="s">
        <v>56</v>
      </c>
      <c r="F149" s="120" t="s">
        <v>57</v>
      </c>
      <c r="G149" s="120" t="s">
        <v>164</v>
      </c>
      <c r="H149" s="120" t="s">
        <v>165</v>
      </c>
      <c r="I149" s="120" t="s">
        <v>166</v>
      </c>
      <c r="J149" s="121" t="s">
        <v>129</v>
      </c>
      <c r="K149" s="122" t="s">
        <v>167</v>
      </c>
      <c r="L149" s="118"/>
      <c r="M149" s="58" t="s">
        <v>1</v>
      </c>
      <c r="N149" s="59" t="s">
        <v>39</v>
      </c>
      <c r="O149" s="59" t="s">
        <v>168</v>
      </c>
      <c r="P149" s="59" t="s">
        <v>169</v>
      </c>
      <c r="Q149" s="59" t="s">
        <v>170</v>
      </c>
      <c r="R149" s="59" t="s">
        <v>171</v>
      </c>
      <c r="S149" s="59" t="s">
        <v>172</v>
      </c>
      <c r="T149" s="60" t="s">
        <v>173</v>
      </c>
    </row>
    <row r="150" spans="2:65" s="1" customFormat="1" ht="22.75" customHeight="1">
      <c r="B150" s="28"/>
      <c r="C150" s="63" t="s">
        <v>130</v>
      </c>
      <c r="J150" s="123">
        <f>BK150</f>
        <v>0</v>
      </c>
      <c r="L150" s="28"/>
      <c r="M150" s="61"/>
      <c r="N150" s="52"/>
      <c r="O150" s="52"/>
      <c r="P150" s="124">
        <f>P151+P228+P360+P377</f>
        <v>0</v>
      </c>
      <c r="Q150" s="52"/>
      <c r="R150" s="124">
        <f>R151+R228+R360+R377</f>
        <v>958.84931960849997</v>
      </c>
      <c r="S150" s="52"/>
      <c r="T150" s="125">
        <f>T151+T228+T360+T377</f>
        <v>1.515E-2</v>
      </c>
      <c r="AT150" s="13" t="s">
        <v>74</v>
      </c>
      <c r="AU150" s="13" t="s">
        <v>131</v>
      </c>
      <c r="BK150" s="126">
        <f>BK151+BK228+BK360+BK377</f>
        <v>0</v>
      </c>
    </row>
    <row r="151" spans="2:65" s="11" customFormat="1" ht="26" customHeight="1">
      <c r="B151" s="127"/>
      <c r="D151" s="128" t="s">
        <v>74</v>
      </c>
      <c r="E151" s="129" t="s">
        <v>174</v>
      </c>
      <c r="F151" s="129" t="s">
        <v>175</v>
      </c>
      <c r="I151" s="130"/>
      <c r="J151" s="131">
        <f>BK151</f>
        <v>0</v>
      </c>
      <c r="L151" s="127"/>
      <c r="M151" s="132"/>
      <c r="P151" s="133">
        <f>P152+P170+P187+P196+P200+P216+P226</f>
        <v>0</v>
      </c>
      <c r="R151" s="133">
        <f>R152+R170+R187+R196+R200+R216+R226</f>
        <v>891.82498787999998</v>
      </c>
      <c r="T151" s="134">
        <f>T152+T170+T187+T196+T200+T216+T226</f>
        <v>1.515E-2</v>
      </c>
      <c r="AR151" s="128" t="s">
        <v>82</v>
      </c>
      <c r="AT151" s="135" t="s">
        <v>74</v>
      </c>
      <c r="AU151" s="135" t="s">
        <v>75</v>
      </c>
      <c r="AY151" s="128" t="s">
        <v>176</v>
      </c>
      <c r="BK151" s="136">
        <f>BK152+BK170+BK187+BK196+BK200+BK216+BK226</f>
        <v>0</v>
      </c>
    </row>
    <row r="152" spans="2:65" s="11" customFormat="1" ht="22.75" customHeight="1">
      <c r="B152" s="127"/>
      <c r="D152" s="128" t="s">
        <v>74</v>
      </c>
      <c r="E152" s="137" t="s">
        <v>82</v>
      </c>
      <c r="F152" s="137" t="s">
        <v>177</v>
      </c>
      <c r="I152" s="130"/>
      <c r="J152" s="138">
        <f>BK152</f>
        <v>0</v>
      </c>
      <c r="L152" s="127"/>
      <c r="M152" s="132"/>
      <c r="P152" s="133">
        <f>SUM(P153:P169)</f>
        <v>0</v>
      </c>
      <c r="R152" s="133">
        <f>SUM(R153:R169)</f>
        <v>16.329999999999998</v>
      </c>
      <c r="T152" s="134">
        <f>SUM(T153:T169)</f>
        <v>0</v>
      </c>
      <c r="AR152" s="128" t="s">
        <v>82</v>
      </c>
      <c r="AT152" s="135" t="s">
        <v>74</v>
      </c>
      <c r="AU152" s="135" t="s">
        <v>82</v>
      </c>
      <c r="AY152" s="128" t="s">
        <v>176</v>
      </c>
      <c r="BK152" s="136">
        <f>SUM(BK153:BK169)</f>
        <v>0</v>
      </c>
    </row>
    <row r="153" spans="2:65" s="1" customFormat="1" ht="33" customHeight="1">
      <c r="B153" s="28"/>
      <c r="C153" s="139" t="s">
        <v>82</v>
      </c>
      <c r="D153" s="139" t="s">
        <v>178</v>
      </c>
      <c r="E153" s="140" t="s">
        <v>179</v>
      </c>
      <c r="F153" s="141" t="s">
        <v>180</v>
      </c>
      <c r="G153" s="142" t="s">
        <v>181</v>
      </c>
      <c r="H153" s="143">
        <v>186.3</v>
      </c>
      <c r="I153" s="144"/>
      <c r="J153" s="145">
        <f t="shared" ref="J153:J169" si="0">ROUND(I153*H153,2)</f>
        <v>0</v>
      </c>
      <c r="K153" s="146"/>
      <c r="L153" s="28"/>
      <c r="M153" s="147" t="s">
        <v>1</v>
      </c>
      <c r="N153" s="148" t="s">
        <v>41</v>
      </c>
      <c r="P153" s="149">
        <f t="shared" ref="P153:P169" si="1">O153*H153</f>
        <v>0</v>
      </c>
      <c r="Q153" s="149">
        <v>0</v>
      </c>
      <c r="R153" s="149">
        <f t="shared" ref="R153:R169" si="2">Q153*H153</f>
        <v>0</v>
      </c>
      <c r="S153" s="149">
        <v>0</v>
      </c>
      <c r="T153" s="150">
        <f t="shared" ref="T153:T169" si="3">S153*H153</f>
        <v>0</v>
      </c>
      <c r="AR153" s="151" t="s">
        <v>182</v>
      </c>
      <c r="AT153" s="151" t="s">
        <v>178</v>
      </c>
      <c r="AU153" s="151" t="s">
        <v>88</v>
      </c>
      <c r="AY153" s="13" t="s">
        <v>176</v>
      </c>
      <c r="BE153" s="152">
        <f t="shared" ref="BE153:BE169" si="4">IF(N153="základná",J153,0)</f>
        <v>0</v>
      </c>
      <c r="BF153" s="152">
        <f t="shared" ref="BF153:BF169" si="5">IF(N153="znížená",J153,0)</f>
        <v>0</v>
      </c>
      <c r="BG153" s="152">
        <f t="shared" ref="BG153:BG169" si="6">IF(N153="zákl. prenesená",J153,0)</f>
        <v>0</v>
      </c>
      <c r="BH153" s="152">
        <f t="shared" ref="BH153:BH169" si="7">IF(N153="zníž. prenesená",J153,0)</f>
        <v>0</v>
      </c>
      <c r="BI153" s="152">
        <f t="shared" ref="BI153:BI169" si="8">IF(N153="nulová",J153,0)</f>
        <v>0</v>
      </c>
      <c r="BJ153" s="13" t="s">
        <v>88</v>
      </c>
      <c r="BK153" s="152">
        <f t="shared" ref="BK153:BK169" si="9">ROUND(I153*H153,2)</f>
        <v>0</v>
      </c>
      <c r="BL153" s="13" t="s">
        <v>182</v>
      </c>
      <c r="BM153" s="151" t="s">
        <v>183</v>
      </c>
    </row>
    <row r="154" spans="2:65" s="1" customFormat="1" ht="21.75" customHeight="1">
      <c r="B154" s="28"/>
      <c r="C154" s="139" t="s">
        <v>88</v>
      </c>
      <c r="D154" s="139" t="s">
        <v>178</v>
      </c>
      <c r="E154" s="140" t="s">
        <v>184</v>
      </c>
      <c r="F154" s="141" t="s">
        <v>185</v>
      </c>
      <c r="G154" s="142" t="s">
        <v>181</v>
      </c>
      <c r="H154" s="143">
        <v>37.44</v>
      </c>
      <c r="I154" s="144"/>
      <c r="J154" s="145">
        <f t="shared" si="0"/>
        <v>0</v>
      </c>
      <c r="K154" s="146"/>
      <c r="L154" s="28"/>
      <c r="M154" s="147" t="s">
        <v>1</v>
      </c>
      <c r="N154" s="148" t="s">
        <v>41</v>
      </c>
      <c r="P154" s="149">
        <f t="shared" si="1"/>
        <v>0</v>
      </c>
      <c r="Q154" s="149">
        <v>0</v>
      </c>
      <c r="R154" s="149">
        <f t="shared" si="2"/>
        <v>0</v>
      </c>
      <c r="S154" s="149">
        <v>0</v>
      </c>
      <c r="T154" s="150">
        <f t="shared" si="3"/>
        <v>0</v>
      </c>
      <c r="AR154" s="151" t="s">
        <v>182</v>
      </c>
      <c r="AT154" s="151" t="s">
        <v>178</v>
      </c>
      <c r="AU154" s="151" t="s">
        <v>88</v>
      </c>
      <c r="AY154" s="13" t="s">
        <v>176</v>
      </c>
      <c r="BE154" s="152">
        <f t="shared" si="4"/>
        <v>0</v>
      </c>
      <c r="BF154" s="152">
        <f t="shared" si="5"/>
        <v>0</v>
      </c>
      <c r="BG154" s="152">
        <f t="shared" si="6"/>
        <v>0</v>
      </c>
      <c r="BH154" s="152">
        <f t="shared" si="7"/>
        <v>0</v>
      </c>
      <c r="BI154" s="152">
        <f t="shared" si="8"/>
        <v>0</v>
      </c>
      <c r="BJ154" s="13" t="s">
        <v>88</v>
      </c>
      <c r="BK154" s="152">
        <f t="shared" si="9"/>
        <v>0</v>
      </c>
      <c r="BL154" s="13" t="s">
        <v>182</v>
      </c>
      <c r="BM154" s="151" t="s">
        <v>186</v>
      </c>
    </row>
    <row r="155" spans="2:65" s="1" customFormat="1" ht="24.25" customHeight="1">
      <c r="B155" s="28"/>
      <c r="C155" s="139" t="s">
        <v>187</v>
      </c>
      <c r="D155" s="139" t="s">
        <v>178</v>
      </c>
      <c r="E155" s="140" t="s">
        <v>188</v>
      </c>
      <c r="F155" s="141" t="s">
        <v>189</v>
      </c>
      <c r="G155" s="142" t="s">
        <v>181</v>
      </c>
      <c r="H155" s="143">
        <v>310.5</v>
      </c>
      <c r="I155" s="144"/>
      <c r="J155" s="145">
        <f t="shared" si="0"/>
        <v>0</v>
      </c>
      <c r="K155" s="146"/>
      <c r="L155" s="28"/>
      <c r="M155" s="147" t="s">
        <v>1</v>
      </c>
      <c r="N155" s="148" t="s">
        <v>41</v>
      </c>
      <c r="P155" s="149">
        <f t="shared" si="1"/>
        <v>0</v>
      </c>
      <c r="Q155" s="149">
        <v>0</v>
      </c>
      <c r="R155" s="149">
        <f t="shared" si="2"/>
        <v>0</v>
      </c>
      <c r="S155" s="149">
        <v>0</v>
      </c>
      <c r="T155" s="150">
        <f t="shared" si="3"/>
        <v>0</v>
      </c>
      <c r="AR155" s="151" t="s">
        <v>182</v>
      </c>
      <c r="AT155" s="151" t="s">
        <v>178</v>
      </c>
      <c r="AU155" s="151" t="s">
        <v>88</v>
      </c>
      <c r="AY155" s="13" t="s">
        <v>176</v>
      </c>
      <c r="BE155" s="152">
        <f t="shared" si="4"/>
        <v>0</v>
      </c>
      <c r="BF155" s="152">
        <f t="shared" si="5"/>
        <v>0</v>
      </c>
      <c r="BG155" s="152">
        <f t="shared" si="6"/>
        <v>0</v>
      </c>
      <c r="BH155" s="152">
        <f t="shared" si="7"/>
        <v>0</v>
      </c>
      <c r="BI155" s="152">
        <f t="shared" si="8"/>
        <v>0</v>
      </c>
      <c r="BJ155" s="13" t="s">
        <v>88</v>
      </c>
      <c r="BK155" s="152">
        <f t="shared" si="9"/>
        <v>0</v>
      </c>
      <c r="BL155" s="13" t="s">
        <v>182</v>
      </c>
      <c r="BM155" s="151" t="s">
        <v>190</v>
      </c>
    </row>
    <row r="156" spans="2:65" s="1" customFormat="1" ht="24.25" customHeight="1">
      <c r="B156" s="28"/>
      <c r="C156" s="139" t="s">
        <v>182</v>
      </c>
      <c r="D156" s="139" t="s">
        <v>178</v>
      </c>
      <c r="E156" s="140" t="s">
        <v>191</v>
      </c>
      <c r="F156" s="141" t="s">
        <v>192</v>
      </c>
      <c r="G156" s="142" t="s">
        <v>181</v>
      </c>
      <c r="H156" s="143">
        <v>347.94</v>
      </c>
      <c r="I156" s="144"/>
      <c r="J156" s="145">
        <f t="shared" si="0"/>
        <v>0</v>
      </c>
      <c r="K156" s="146"/>
      <c r="L156" s="28"/>
      <c r="M156" s="147" t="s">
        <v>1</v>
      </c>
      <c r="N156" s="148" t="s">
        <v>41</v>
      </c>
      <c r="P156" s="149">
        <f t="shared" si="1"/>
        <v>0</v>
      </c>
      <c r="Q156" s="149">
        <v>0</v>
      </c>
      <c r="R156" s="149">
        <f t="shared" si="2"/>
        <v>0</v>
      </c>
      <c r="S156" s="149">
        <v>0</v>
      </c>
      <c r="T156" s="150">
        <f t="shared" si="3"/>
        <v>0</v>
      </c>
      <c r="AR156" s="151" t="s">
        <v>182</v>
      </c>
      <c r="AT156" s="151" t="s">
        <v>178</v>
      </c>
      <c r="AU156" s="151" t="s">
        <v>88</v>
      </c>
      <c r="AY156" s="13" t="s">
        <v>176</v>
      </c>
      <c r="BE156" s="152">
        <f t="shared" si="4"/>
        <v>0</v>
      </c>
      <c r="BF156" s="152">
        <f t="shared" si="5"/>
        <v>0</v>
      </c>
      <c r="BG156" s="152">
        <f t="shared" si="6"/>
        <v>0</v>
      </c>
      <c r="BH156" s="152">
        <f t="shared" si="7"/>
        <v>0</v>
      </c>
      <c r="BI156" s="152">
        <f t="shared" si="8"/>
        <v>0</v>
      </c>
      <c r="BJ156" s="13" t="s">
        <v>88</v>
      </c>
      <c r="BK156" s="152">
        <f t="shared" si="9"/>
        <v>0</v>
      </c>
      <c r="BL156" s="13" t="s">
        <v>182</v>
      </c>
      <c r="BM156" s="151" t="s">
        <v>193</v>
      </c>
    </row>
    <row r="157" spans="2:65" s="1" customFormat="1" ht="21.75" customHeight="1">
      <c r="B157" s="28"/>
      <c r="C157" s="139" t="s">
        <v>194</v>
      </c>
      <c r="D157" s="139" t="s">
        <v>178</v>
      </c>
      <c r="E157" s="140" t="s">
        <v>195</v>
      </c>
      <c r="F157" s="141" t="s">
        <v>196</v>
      </c>
      <c r="G157" s="142" t="s">
        <v>181</v>
      </c>
      <c r="H157" s="143">
        <v>43.2</v>
      </c>
      <c r="I157" s="144"/>
      <c r="J157" s="145">
        <f t="shared" si="0"/>
        <v>0</v>
      </c>
      <c r="K157" s="146"/>
      <c r="L157" s="28"/>
      <c r="M157" s="147" t="s">
        <v>1</v>
      </c>
      <c r="N157" s="148" t="s">
        <v>41</v>
      </c>
      <c r="P157" s="149">
        <f t="shared" si="1"/>
        <v>0</v>
      </c>
      <c r="Q157" s="149">
        <v>0</v>
      </c>
      <c r="R157" s="149">
        <f t="shared" si="2"/>
        <v>0</v>
      </c>
      <c r="S157" s="149">
        <v>0</v>
      </c>
      <c r="T157" s="150">
        <f t="shared" si="3"/>
        <v>0</v>
      </c>
      <c r="AR157" s="151" t="s">
        <v>182</v>
      </c>
      <c r="AT157" s="151" t="s">
        <v>178</v>
      </c>
      <c r="AU157" s="151" t="s">
        <v>88</v>
      </c>
      <c r="AY157" s="13" t="s">
        <v>176</v>
      </c>
      <c r="BE157" s="152">
        <f t="shared" si="4"/>
        <v>0</v>
      </c>
      <c r="BF157" s="152">
        <f t="shared" si="5"/>
        <v>0</v>
      </c>
      <c r="BG157" s="152">
        <f t="shared" si="6"/>
        <v>0</v>
      </c>
      <c r="BH157" s="152">
        <f t="shared" si="7"/>
        <v>0</v>
      </c>
      <c r="BI157" s="152">
        <f t="shared" si="8"/>
        <v>0</v>
      </c>
      <c r="BJ157" s="13" t="s">
        <v>88</v>
      </c>
      <c r="BK157" s="152">
        <f t="shared" si="9"/>
        <v>0</v>
      </c>
      <c r="BL157" s="13" t="s">
        <v>182</v>
      </c>
      <c r="BM157" s="151" t="s">
        <v>197</v>
      </c>
    </row>
    <row r="158" spans="2:65" s="1" customFormat="1" ht="37.75" customHeight="1">
      <c r="B158" s="28"/>
      <c r="C158" s="139" t="s">
        <v>198</v>
      </c>
      <c r="D158" s="139" t="s">
        <v>178</v>
      </c>
      <c r="E158" s="140" t="s">
        <v>199</v>
      </c>
      <c r="F158" s="141" t="s">
        <v>200</v>
      </c>
      <c r="G158" s="142" t="s">
        <v>181</v>
      </c>
      <c r="H158" s="143">
        <v>43.2</v>
      </c>
      <c r="I158" s="144"/>
      <c r="J158" s="145">
        <f t="shared" si="0"/>
        <v>0</v>
      </c>
      <c r="K158" s="146"/>
      <c r="L158" s="28"/>
      <c r="M158" s="147" t="s">
        <v>1</v>
      </c>
      <c r="N158" s="148" t="s">
        <v>41</v>
      </c>
      <c r="P158" s="149">
        <f t="shared" si="1"/>
        <v>0</v>
      </c>
      <c r="Q158" s="149">
        <v>0</v>
      </c>
      <c r="R158" s="149">
        <f t="shared" si="2"/>
        <v>0</v>
      </c>
      <c r="S158" s="149">
        <v>0</v>
      </c>
      <c r="T158" s="150">
        <f t="shared" si="3"/>
        <v>0</v>
      </c>
      <c r="AR158" s="151" t="s">
        <v>182</v>
      </c>
      <c r="AT158" s="151" t="s">
        <v>178</v>
      </c>
      <c r="AU158" s="151" t="s">
        <v>88</v>
      </c>
      <c r="AY158" s="13" t="s">
        <v>176</v>
      </c>
      <c r="BE158" s="152">
        <f t="shared" si="4"/>
        <v>0</v>
      </c>
      <c r="BF158" s="152">
        <f t="shared" si="5"/>
        <v>0</v>
      </c>
      <c r="BG158" s="152">
        <f t="shared" si="6"/>
        <v>0</v>
      </c>
      <c r="BH158" s="152">
        <f t="shared" si="7"/>
        <v>0</v>
      </c>
      <c r="BI158" s="152">
        <f t="shared" si="8"/>
        <v>0</v>
      </c>
      <c r="BJ158" s="13" t="s">
        <v>88</v>
      </c>
      <c r="BK158" s="152">
        <f t="shared" si="9"/>
        <v>0</v>
      </c>
      <c r="BL158" s="13" t="s">
        <v>182</v>
      </c>
      <c r="BM158" s="151" t="s">
        <v>201</v>
      </c>
    </row>
    <row r="159" spans="2:65" s="1" customFormat="1" ht="24.25" customHeight="1">
      <c r="B159" s="28"/>
      <c r="C159" s="139" t="s">
        <v>202</v>
      </c>
      <c r="D159" s="139" t="s">
        <v>178</v>
      </c>
      <c r="E159" s="140" t="s">
        <v>203</v>
      </c>
      <c r="F159" s="141" t="s">
        <v>204</v>
      </c>
      <c r="G159" s="142" t="s">
        <v>181</v>
      </c>
      <c r="H159" s="143">
        <v>577.44000000000005</v>
      </c>
      <c r="I159" s="144"/>
      <c r="J159" s="145">
        <f t="shared" si="0"/>
        <v>0</v>
      </c>
      <c r="K159" s="146"/>
      <c r="L159" s="28"/>
      <c r="M159" s="147" t="s">
        <v>1</v>
      </c>
      <c r="N159" s="148" t="s">
        <v>41</v>
      </c>
      <c r="P159" s="149">
        <f t="shared" si="1"/>
        <v>0</v>
      </c>
      <c r="Q159" s="149">
        <v>0</v>
      </c>
      <c r="R159" s="149">
        <f t="shared" si="2"/>
        <v>0</v>
      </c>
      <c r="S159" s="149">
        <v>0</v>
      </c>
      <c r="T159" s="150">
        <f t="shared" si="3"/>
        <v>0</v>
      </c>
      <c r="AR159" s="151" t="s">
        <v>182</v>
      </c>
      <c r="AT159" s="151" t="s">
        <v>178</v>
      </c>
      <c r="AU159" s="151" t="s">
        <v>88</v>
      </c>
      <c r="AY159" s="13" t="s">
        <v>176</v>
      </c>
      <c r="BE159" s="152">
        <f t="shared" si="4"/>
        <v>0</v>
      </c>
      <c r="BF159" s="152">
        <f t="shared" si="5"/>
        <v>0</v>
      </c>
      <c r="BG159" s="152">
        <f t="shared" si="6"/>
        <v>0</v>
      </c>
      <c r="BH159" s="152">
        <f t="shared" si="7"/>
        <v>0</v>
      </c>
      <c r="BI159" s="152">
        <f t="shared" si="8"/>
        <v>0</v>
      </c>
      <c r="BJ159" s="13" t="s">
        <v>88</v>
      </c>
      <c r="BK159" s="152">
        <f t="shared" si="9"/>
        <v>0</v>
      </c>
      <c r="BL159" s="13" t="s">
        <v>182</v>
      </c>
      <c r="BM159" s="151" t="s">
        <v>205</v>
      </c>
    </row>
    <row r="160" spans="2:65" s="1" customFormat="1" ht="37.75" customHeight="1">
      <c r="B160" s="28"/>
      <c r="C160" s="139" t="s">
        <v>206</v>
      </c>
      <c r="D160" s="139" t="s">
        <v>178</v>
      </c>
      <c r="E160" s="140" t="s">
        <v>207</v>
      </c>
      <c r="F160" s="141" t="s">
        <v>208</v>
      </c>
      <c r="G160" s="142" t="s">
        <v>181</v>
      </c>
      <c r="H160" s="143">
        <v>304.53899999999999</v>
      </c>
      <c r="I160" s="144"/>
      <c r="J160" s="145">
        <f t="shared" si="0"/>
        <v>0</v>
      </c>
      <c r="K160" s="146"/>
      <c r="L160" s="28"/>
      <c r="M160" s="147" t="s">
        <v>1</v>
      </c>
      <c r="N160" s="148" t="s">
        <v>41</v>
      </c>
      <c r="P160" s="149">
        <f t="shared" si="1"/>
        <v>0</v>
      </c>
      <c r="Q160" s="149">
        <v>0</v>
      </c>
      <c r="R160" s="149">
        <f t="shared" si="2"/>
        <v>0</v>
      </c>
      <c r="S160" s="149">
        <v>0</v>
      </c>
      <c r="T160" s="150">
        <f t="shared" si="3"/>
        <v>0</v>
      </c>
      <c r="AR160" s="151" t="s">
        <v>182</v>
      </c>
      <c r="AT160" s="151" t="s">
        <v>178</v>
      </c>
      <c r="AU160" s="151" t="s">
        <v>88</v>
      </c>
      <c r="AY160" s="13" t="s">
        <v>176</v>
      </c>
      <c r="BE160" s="152">
        <f t="shared" si="4"/>
        <v>0</v>
      </c>
      <c r="BF160" s="152">
        <f t="shared" si="5"/>
        <v>0</v>
      </c>
      <c r="BG160" s="152">
        <f t="shared" si="6"/>
        <v>0</v>
      </c>
      <c r="BH160" s="152">
        <f t="shared" si="7"/>
        <v>0</v>
      </c>
      <c r="BI160" s="152">
        <f t="shared" si="8"/>
        <v>0</v>
      </c>
      <c r="BJ160" s="13" t="s">
        <v>88</v>
      </c>
      <c r="BK160" s="152">
        <f t="shared" si="9"/>
        <v>0</v>
      </c>
      <c r="BL160" s="13" t="s">
        <v>182</v>
      </c>
      <c r="BM160" s="151" t="s">
        <v>209</v>
      </c>
    </row>
    <row r="161" spans="2:65" s="1" customFormat="1" ht="44.25" customHeight="1">
      <c r="B161" s="28"/>
      <c r="C161" s="139" t="s">
        <v>210</v>
      </c>
      <c r="D161" s="139" t="s">
        <v>178</v>
      </c>
      <c r="E161" s="140" t="s">
        <v>211</v>
      </c>
      <c r="F161" s="141" t="s">
        <v>212</v>
      </c>
      <c r="G161" s="142" t="s">
        <v>181</v>
      </c>
      <c r="H161" s="143">
        <v>3654.4679999999998</v>
      </c>
      <c r="I161" s="144"/>
      <c r="J161" s="145">
        <f t="shared" si="0"/>
        <v>0</v>
      </c>
      <c r="K161" s="146"/>
      <c r="L161" s="28"/>
      <c r="M161" s="147" t="s">
        <v>1</v>
      </c>
      <c r="N161" s="148" t="s">
        <v>41</v>
      </c>
      <c r="P161" s="149">
        <f t="shared" si="1"/>
        <v>0</v>
      </c>
      <c r="Q161" s="149">
        <v>0</v>
      </c>
      <c r="R161" s="149">
        <f t="shared" si="2"/>
        <v>0</v>
      </c>
      <c r="S161" s="149">
        <v>0</v>
      </c>
      <c r="T161" s="150">
        <f t="shared" si="3"/>
        <v>0</v>
      </c>
      <c r="AR161" s="151" t="s">
        <v>182</v>
      </c>
      <c r="AT161" s="151" t="s">
        <v>178</v>
      </c>
      <c r="AU161" s="151" t="s">
        <v>88</v>
      </c>
      <c r="AY161" s="13" t="s">
        <v>176</v>
      </c>
      <c r="BE161" s="152">
        <f t="shared" si="4"/>
        <v>0</v>
      </c>
      <c r="BF161" s="152">
        <f t="shared" si="5"/>
        <v>0</v>
      </c>
      <c r="BG161" s="152">
        <f t="shared" si="6"/>
        <v>0</v>
      </c>
      <c r="BH161" s="152">
        <f t="shared" si="7"/>
        <v>0</v>
      </c>
      <c r="BI161" s="152">
        <f t="shared" si="8"/>
        <v>0</v>
      </c>
      <c r="BJ161" s="13" t="s">
        <v>88</v>
      </c>
      <c r="BK161" s="152">
        <f t="shared" si="9"/>
        <v>0</v>
      </c>
      <c r="BL161" s="13" t="s">
        <v>182</v>
      </c>
      <c r="BM161" s="151" t="s">
        <v>213</v>
      </c>
    </row>
    <row r="162" spans="2:65" s="1" customFormat="1" ht="24.25" customHeight="1">
      <c r="B162" s="28"/>
      <c r="C162" s="139" t="s">
        <v>214</v>
      </c>
      <c r="D162" s="139" t="s">
        <v>178</v>
      </c>
      <c r="E162" s="140" t="s">
        <v>215</v>
      </c>
      <c r="F162" s="141" t="s">
        <v>216</v>
      </c>
      <c r="G162" s="142" t="s">
        <v>181</v>
      </c>
      <c r="H162" s="143">
        <v>610.83900000000006</v>
      </c>
      <c r="I162" s="144"/>
      <c r="J162" s="145">
        <f t="shared" si="0"/>
        <v>0</v>
      </c>
      <c r="K162" s="146"/>
      <c r="L162" s="28"/>
      <c r="M162" s="147" t="s">
        <v>1</v>
      </c>
      <c r="N162" s="148" t="s">
        <v>41</v>
      </c>
      <c r="P162" s="149">
        <f t="shared" si="1"/>
        <v>0</v>
      </c>
      <c r="Q162" s="149">
        <v>0</v>
      </c>
      <c r="R162" s="149">
        <f t="shared" si="2"/>
        <v>0</v>
      </c>
      <c r="S162" s="149">
        <v>0</v>
      </c>
      <c r="T162" s="150">
        <f t="shared" si="3"/>
        <v>0</v>
      </c>
      <c r="AR162" s="151" t="s">
        <v>182</v>
      </c>
      <c r="AT162" s="151" t="s">
        <v>178</v>
      </c>
      <c r="AU162" s="151" t="s">
        <v>88</v>
      </c>
      <c r="AY162" s="13" t="s">
        <v>176</v>
      </c>
      <c r="BE162" s="152">
        <f t="shared" si="4"/>
        <v>0</v>
      </c>
      <c r="BF162" s="152">
        <f t="shared" si="5"/>
        <v>0</v>
      </c>
      <c r="BG162" s="152">
        <f t="shared" si="6"/>
        <v>0</v>
      </c>
      <c r="BH162" s="152">
        <f t="shared" si="7"/>
        <v>0</v>
      </c>
      <c r="BI162" s="152">
        <f t="shared" si="8"/>
        <v>0</v>
      </c>
      <c r="BJ162" s="13" t="s">
        <v>88</v>
      </c>
      <c r="BK162" s="152">
        <f t="shared" si="9"/>
        <v>0</v>
      </c>
      <c r="BL162" s="13" t="s">
        <v>182</v>
      </c>
      <c r="BM162" s="151" t="s">
        <v>217</v>
      </c>
    </row>
    <row r="163" spans="2:65" s="1" customFormat="1" ht="33" customHeight="1">
      <c r="B163" s="28"/>
      <c r="C163" s="139" t="s">
        <v>218</v>
      </c>
      <c r="D163" s="139" t="s">
        <v>178</v>
      </c>
      <c r="E163" s="140" t="s">
        <v>219</v>
      </c>
      <c r="F163" s="141" t="s">
        <v>220</v>
      </c>
      <c r="G163" s="142" t="s">
        <v>181</v>
      </c>
      <c r="H163" s="143">
        <v>306.3</v>
      </c>
      <c r="I163" s="144"/>
      <c r="J163" s="145">
        <f t="shared" si="0"/>
        <v>0</v>
      </c>
      <c r="K163" s="146"/>
      <c r="L163" s="28"/>
      <c r="M163" s="147" t="s">
        <v>1</v>
      </c>
      <c r="N163" s="148" t="s">
        <v>41</v>
      </c>
      <c r="P163" s="149">
        <f t="shared" si="1"/>
        <v>0</v>
      </c>
      <c r="Q163" s="149">
        <v>0</v>
      </c>
      <c r="R163" s="149">
        <f t="shared" si="2"/>
        <v>0</v>
      </c>
      <c r="S163" s="149">
        <v>0</v>
      </c>
      <c r="T163" s="150">
        <f t="shared" si="3"/>
        <v>0</v>
      </c>
      <c r="AR163" s="151" t="s">
        <v>182</v>
      </c>
      <c r="AT163" s="151" t="s">
        <v>178</v>
      </c>
      <c r="AU163" s="151" t="s">
        <v>88</v>
      </c>
      <c r="AY163" s="13" t="s">
        <v>176</v>
      </c>
      <c r="BE163" s="152">
        <f t="shared" si="4"/>
        <v>0</v>
      </c>
      <c r="BF163" s="152">
        <f t="shared" si="5"/>
        <v>0</v>
      </c>
      <c r="BG163" s="152">
        <f t="shared" si="6"/>
        <v>0</v>
      </c>
      <c r="BH163" s="152">
        <f t="shared" si="7"/>
        <v>0</v>
      </c>
      <c r="BI163" s="152">
        <f t="shared" si="8"/>
        <v>0</v>
      </c>
      <c r="BJ163" s="13" t="s">
        <v>88</v>
      </c>
      <c r="BK163" s="152">
        <f t="shared" si="9"/>
        <v>0</v>
      </c>
      <c r="BL163" s="13" t="s">
        <v>182</v>
      </c>
      <c r="BM163" s="151" t="s">
        <v>221</v>
      </c>
    </row>
    <row r="164" spans="2:65" s="1" customFormat="1" ht="21.75" customHeight="1">
      <c r="B164" s="28"/>
      <c r="C164" s="139" t="s">
        <v>222</v>
      </c>
      <c r="D164" s="139" t="s">
        <v>178</v>
      </c>
      <c r="E164" s="140" t="s">
        <v>223</v>
      </c>
      <c r="F164" s="141" t="s">
        <v>224</v>
      </c>
      <c r="G164" s="142" t="s">
        <v>181</v>
      </c>
      <c r="H164" s="143">
        <v>610.83900000000006</v>
      </c>
      <c r="I164" s="144"/>
      <c r="J164" s="145">
        <f t="shared" si="0"/>
        <v>0</v>
      </c>
      <c r="K164" s="146"/>
      <c r="L164" s="28"/>
      <c r="M164" s="147" t="s">
        <v>1</v>
      </c>
      <c r="N164" s="148" t="s">
        <v>41</v>
      </c>
      <c r="P164" s="149">
        <f t="shared" si="1"/>
        <v>0</v>
      </c>
      <c r="Q164" s="149">
        <v>0</v>
      </c>
      <c r="R164" s="149">
        <f t="shared" si="2"/>
        <v>0</v>
      </c>
      <c r="S164" s="149">
        <v>0</v>
      </c>
      <c r="T164" s="150">
        <f t="shared" si="3"/>
        <v>0</v>
      </c>
      <c r="AR164" s="151" t="s">
        <v>182</v>
      </c>
      <c r="AT164" s="151" t="s">
        <v>178</v>
      </c>
      <c r="AU164" s="151" t="s">
        <v>88</v>
      </c>
      <c r="AY164" s="13" t="s">
        <v>176</v>
      </c>
      <c r="BE164" s="152">
        <f t="shared" si="4"/>
        <v>0</v>
      </c>
      <c r="BF164" s="152">
        <f t="shared" si="5"/>
        <v>0</v>
      </c>
      <c r="BG164" s="152">
        <f t="shared" si="6"/>
        <v>0</v>
      </c>
      <c r="BH164" s="152">
        <f t="shared" si="7"/>
        <v>0</v>
      </c>
      <c r="BI164" s="152">
        <f t="shared" si="8"/>
        <v>0</v>
      </c>
      <c r="BJ164" s="13" t="s">
        <v>88</v>
      </c>
      <c r="BK164" s="152">
        <f t="shared" si="9"/>
        <v>0</v>
      </c>
      <c r="BL164" s="13" t="s">
        <v>182</v>
      </c>
      <c r="BM164" s="151" t="s">
        <v>225</v>
      </c>
    </row>
    <row r="165" spans="2:65" s="1" customFormat="1" ht="24.25" customHeight="1">
      <c r="B165" s="28"/>
      <c r="C165" s="139" t="s">
        <v>226</v>
      </c>
      <c r="D165" s="139" t="s">
        <v>178</v>
      </c>
      <c r="E165" s="140" t="s">
        <v>227</v>
      </c>
      <c r="F165" s="141" t="s">
        <v>228</v>
      </c>
      <c r="G165" s="142" t="s">
        <v>229</v>
      </c>
      <c r="H165" s="143">
        <v>304.53899999999999</v>
      </c>
      <c r="I165" s="144"/>
      <c r="J165" s="145">
        <f t="shared" si="0"/>
        <v>0</v>
      </c>
      <c r="K165" s="146"/>
      <c r="L165" s="28"/>
      <c r="M165" s="147" t="s">
        <v>1</v>
      </c>
      <c r="N165" s="148" t="s">
        <v>41</v>
      </c>
      <c r="P165" s="149">
        <f t="shared" si="1"/>
        <v>0</v>
      </c>
      <c r="Q165" s="149">
        <v>0</v>
      </c>
      <c r="R165" s="149">
        <f t="shared" si="2"/>
        <v>0</v>
      </c>
      <c r="S165" s="149">
        <v>0</v>
      </c>
      <c r="T165" s="150">
        <f t="shared" si="3"/>
        <v>0</v>
      </c>
      <c r="AR165" s="151" t="s">
        <v>182</v>
      </c>
      <c r="AT165" s="151" t="s">
        <v>178</v>
      </c>
      <c r="AU165" s="151" t="s">
        <v>88</v>
      </c>
      <c r="AY165" s="13" t="s">
        <v>176</v>
      </c>
      <c r="BE165" s="152">
        <f t="shared" si="4"/>
        <v>0</v>
      </c>
      <c r="BF165" s="152">
        <f t="shared" si="5"/>
        <v>0</v>
      </c>
      <c r="BG165" s="152">
        <f t="shared" si="6"/>
        <v>0</v>
      </c>
      <c r="BH165" s="152">
        <f t="shared" si="7"/>
        <v>0</v>
      </c>
      <c r="BI165" s="152">
        <f t="shared" si="8"/>
        <v>0</v>
      </c>
      <c r="BJ165" s="13" t="s">
        <v>88</v>
      </c>
      <c r="BK165" s="152">
        <f t="shared" si="9"/>
        <v>0</v>
      </c>
      <c r="BL165" s="13" t="s">
        <v>182</v>
      </c>
      <c r="BM165" s="151" t="s">
        <v>230</v>
      </c>
    </row>
    <row r="166" spans="2:65" s="1" customFormat="1" ht="24.25" customHeight="1">
      <c r="B166" s="28"/>
      <c r="C166" s="139" t="s">
        <v>231</v>
      </c>
      <c r="D166" s="139" t="s">
        <v>178</v>
      </c>
      <c r="E166" s="140" t="s">
        <v>232</v>
      </c>
      <c r="F166" s="141" t="s">
        <v>233</v>
      </c>
      <c r="G166" s="142" t="s">
        <v>181</v>
      </c>
      <c r="H166" s="143">
        <v>128.63999999999999</v>
      </c>
      <c r="I166" s="144"/>
      <c r="J166" s="145">
        <f t="shared" si="0"/>
        <v>0</v>
      </c>
      <c r="K166" s="146"/>
      <c r="L166" s="28"/>
      <c r="M166" s="147" t="s">
        <v>1</v>
      </c>
      <c r="N166" s="148" t="s">
        <v>41</v>
      </c>
      <c r="P166" s="149">
        <f t="shared" si="1"/>
        <v>0</v>
      </c>
      <c r="Q166" s="149">
        <v>0</v>
      </c>
      <c r="R166" s="149">
        <f t="shared" si="2"/>
        <v>0</v>
      </c>
      <c r="S166" s="149">
        <v>0</v>
      </c>
      <c r="T166" s="150">
        <f t="shared" si="3"/>
        <v>0</v>
      </c>
      <c r="AR166" s="151" t="s">
        <v>182</v>
      </c>
      <c r="AT166" s="151" t="s">
        <v>178</v>
      </c>
      <c r="AU166" s="151" t="s">
        <v>88</v>
      </c>
      <c r="AY166" s="13" t="s">
        <v>176</v>
      </c>
      <c r="BE166" s="152">
        <f t="shared" si="4"/>
        <v>0</v>
      </c>
      <c r="BF166" s="152">
        <f t="shared" si="5"/>
        <v>0</v>
      </c>
      <c r="BG166" s="152">
        <f t="shared" si="6"/>
        <v>0</v>
      </c>
      <c r="BH166" s="152">
        <f t="shared" si="7"/>
        <v>0</v>
      </c>
      <c r="BI166" s="152">
        <f t="shared" si="8"/>
        <v>0</v>
      </c>
      <c r="BJ166" s="13" t="s">
        <v>88</v>
      </c>
      <c r="BK166" s="152">
        <f t="shared" si="9"/>
        <v>0</v>
      </c>
      <c r="BL166" s="13" t="s">
        <v>182</v>
      </c>
      <c r="BM166" s="151" t="s">
        <v>234</v>
      </c>
    </row>
    <row r="167" spans="2:65" s="1" customFormat="1" ht="16.5" customHeight="1">
      <c r="B167" s="28"/>
      <c r="C167" s="153" t="s">
        <v>235</v>
      </c>
      <c r="D167" s="153" t="s">
        <v>236</v>
      </c>
      <c r="E167" s="154" t="s">
        <v>237</v>
      </c>
      <c r="F167" s="155" t="s">
        <v>238</v>
      </c>
      <c r="G167" s="156" t="s">
        <v>229</v>
      </c>
      <c r="H167" s="157">
        <v>16.329999999999998</v>
      </c>
      <c r="I167" s="158"/>
      <c r="J167" s="159">
        <f t="shared" si="0"/>
        <v>0</v>
      </c>
      <c r="K167" s="160"/>
      <c r="L167" s="161"/>
      <c r="M167" s="162" t="s">
        <v>1</v>
      </c>
      <c r="N167" s="163" t="s">
        <v>41</v>
      </c>
      <c r="P167" s="149">
        <f t="shared" si="1"/>
        <v>0</v>
      </c>
      <c r="Q167" s="149">
        <v>1</v>
      </c>
      <c r="R167" s="149">
        <f t="shared" si="2"/>
        <v>16.329999999999998</v>
      </c>
      <c r="S167" s="149">
        <v>0</v>
      </c>
      <c r="T167" s="150">
        <f t="shared" si="3"/>
        <v>0</v>
      </c>
      <c r="AR167" s="151" t="s">
        <v>206</v>
      </c>
      <c r="AT167" s="151" t="s">
        <v>236</v>
      </c>
      <c r="AU167" s="151" t="s">
        <v>88</v>
      </c>
      <c r="AY167" s="13" t="s">
        <v>176</v>
      </c>
      <c r="BE167" s="152">
        <f t="shared" si="4"/>
        <v>0</v>
      </c>
      <c r="BF167" s="152">
        <f t="shared" si="5"/>
        <v>0</v>
      </c>
      <c r="BG167" s="152">
        <f t="shared" si="6"/>
        <v>0</v>
      </c>
      <c r="BH167" s="152">
        <f t="shared" si="7"/>
        <v>0</v>
      </c>
      <c r="BI167" s="152">
        <f t="shared" si="8"/>
        <v>0</v>
      </c>
      <c r="BJ167" s="13" t="s">
        <v>88</v>
      </c>
      <c r="BK167" s="152">
        <f t="shared" si="9"/>
        <v>0</v>
      </c>
      <c r="BL167" s="13" t="s">
        <v>182</v>
      </c>
      <c r="BM167" s="151" t="s">
        <v>239</v>
      </c>
    </row>
    <row r="168" spans="2:65" s="1" customFormat="1" ht="24.25" customHeight="1">
      <c r="B168" s="28"/>
      <c r="C168" s="139" t="s">
        <v>240</v>
      </c>
      <c r="D168" s="139" t="s">
        <v>178</v>
      </c>
      <c r="E168" s="140" t="s">
        <v>241</v>
      </c>
      <c r="F168" s="141" t="s">
        <v>242</v>
      </c>
      <c r="G168" s="142" t="s">
        <v>181</v>
      </c>
      <c r="H168" s="143">
        <v>243.9</v>
      </c>
      <c r="I168" s="144"/>
      <c r="J168" s="145">
        <f t="shared" si="0"/>
        <v>0</v>
      </c>
      <c r="K168" s="146"/>
      <c r="L168" s="28"/>
      <c r="M168" s="147" t="s">
        <v>1</v>
      </c>
      <c r="N168" s="148" t="s">
        <v>41</v>
      </c>
      <c r="P168" s="149">
        <f t="shared" si="1"/>
        <v>0</v>
      </c>
      <c r="Q168" s="149">
        <v>0</v>
      </c>
      <c r="R168" s="149">
        <f t="shared" si="2"/>
        <v>0</v>
      </c>
      <c r="S168" s="149">
        <v>0</v>
      </c>
      <c r="T168" s="150">
        <f t="shared" si="3"/>
        <v>0</v>
      </c>
      <c r="AR168" s="151" t="s">
        <v>182</v>
      </c>
      <c r="AT168" s="151" t="s">
        <v>178</v>
      </c>
      <c r="AU168" s="151" t="s">
        <v>88</v>
      </c>
      <c r="AY168" s="13" t="s">
        <v>176</v>
      </c>
      <c r="BE168" s="152">
        <f t="shared" si="4"/>
        <v>0</v>
      </c>
      <c r="BF168" s="152">
        <f t="shared" si="5"/>
        <v>0</v>
      </c>
      <c r="BG168" s="152">
        <f t="shared" si="6"/>
        <v>0</v>
      </c>
      <c r="BH168" s="152">
        <f t="shared" si="7"/>
        <v>0</v>
      </c>
      <c r="BI168" s="152">
        <f t="shared" si="8"/>
        <v>0</v>
      </c>
      <c r="BJ168" s="13" t="s">
        <v>88</v>
      </c>
      <c r="BK168" s="152">
        <f t="shared" si="9"/>
        <v>0</v>
      </c>
      <c r="BL168" s="13" t="s">
        <v>182</v>
      </c>
      <c r="BM168" s="151" t="s">
        <v>243</v>
      </c>
    </row>
    <row r="169" spans="2:65" s="1" customFormat="1" ht="21.75" customHeight="1">
      <c r="B169" s="28"/>
      <c r="C169" s="139" t="s">
        <v>244</v>
      </c>
      <c r="D169" s="139" t="s">
        <v>178</v>
      </c>
      <c r="E169" s="140" t="s">
        <v>245</v>
      </c>
      <c r="F169" s="141" t="s">
        <v>246</v>
      </c>
      <c r="G169" s="142" t="s">
        <v>247</v>
      </c>
      <c r="H169" s="143">
        <v>621</v>
      </c>
      <c r="I169" s="144"/>
      <c r="J169" s="145">
        <f t="shared" si="0"/>
        <v>0</v>
      </c>
      <c r="K169" s="146"/>
      <c r="L169" s="28"/>
      <c r="M169" s="147" t="s">
        <v>1</v>
      </c>
      <c r="N169" s="148" t="s">
        <v>41</v>
      </c>
      <c r="P169" s="149">
        <f t="shared" si="1"/>
        <v>0</v>
      </c>
      <c r="Q169" s="149">
        <v>0</v>
      </c>
      <c r="R169" s="149">
        <f t="shared" si="2"/>
        <v>0</v>
      </c>
      <c r="S169" s="149">
        <v>0</v>
      </c>
      <c r="T169" s="150">
        <f t="shared" si="3"/>
        <v>0</v>
      </c>
      <c r="AR169" s="151" t="s">
        <v>182</v>
      </c>
      <c r="AT169" s="151" t="s">
        <v>178</v>
      </c>
      <c r="AU169" s="151" t="s">
        <v>88</v>
      </c>
      <c r="AY169" s="13" t="s">
        <v>176</v>
      </c>
      <c r="BE169" s="152">
        <f t="shared" si="4"/>
        <v>0</v>
      </c>
      <c r="BF169" s="152">
        <f t="shared" si="5"/>
        <v>0</v>
      </c>
      <c r="BG169" s="152">
        <f t="shared" si="6"/>
        <v>0</v>
      </c>
      <c r="BH169" s="152">
        <f t="shared" si="7"/>
        <v>0</v>
      </c>
      <c r="BI169" s="152">
        <f t="shared" si="8"/>
        <v>0</v>
      </c>
      <c r="BJ169" s="13" t="s">
        <v>88</v>
      </c>
      <c r="BK169" s="152">
        <f t="shared" si="9"/>
        <v>0</v>
      </c>
      <c r="BL169" s="13" t="s">
        <v>182</v>
      </c>
      <c r="BM169" s="151" t="s">
        <v>248</v>
      </c>
    </row>
    <row r="170" spans="2:65" s="11" customFormat="1" ht="22.75" customHeight="1">
      <c r="B170" s="127"/>
      <c r="D170" s="128" t="s">
        <v>74</v>
      </c>
      <c r="E170" s="137" t="s">
        <v>88</v>
      </c>
      <c r="F170" s="137" t="s">
        <v>249</v>
      </c>
      <c r="I170" s="130"/>
      <c r="J170" s="138">
        <f>BK170</f>
        <v>0</v>
      </c>
      <c r="L170" s="127"/>
      <c r="M170" s="132"/>
      <c r="P170" s="133">
        <f>SUM(P171:P186)</f>
        <v>0</v>
      </c>
      <c r="R170" s="133">
        <f>SUM(R171:R186)</f>
        <v>373.94207667000001</v>
      </c>
      <c r="T170" s="134">
        <f>SUM(T171:T186)</f>
        <v>0</v>
      </c>
      <c r="AR170" s="128" t="s">
        <v>82</v>
      </c>
      <c r="AT170" s="135" t="s">
        <v>74</v>
      </c>
      <c r="AU170" s="135" t="s">
        <v>82</v>
      </c>
      <c r="AY170" s="128" t="s">
        <v>176</v>
      </c>
      <c r="BK170" s="136">
        <f>SUM(BK171:BK186)</f>
        <v>0</v>
      </c>
    </row>
    <row r="171" spans="2:65" s="1" customFormat="1" ht="33" customHeight="1">
      <c r="B171" s="28"/>
      <c r="C171" s="139" t="s">
        <v>250</v>
      </c>
      <c r="D171" s="139" t="s">
        <v>178</v>
      </c>
      <c r="E171" s="140" t="s">
        <v>251</v>
      </c>
      <c r="F171" s="141" t="s">
        <v>252</v>
      </c>
      <c r="G171" s="142" t="s">
        <v>181</v>
      </c>
      <c r="H171" s="143">
        <v>33.399000000000001</v>
      </c>
      <c r="I171" s="144"/>
      <c r="J171" s="145">
        <f t="shared" ref="J171:J186" si="10">ROUND(I171*H171,2)</f>
        <v>0</v>
      </c>
      <c r="K171" s="146"/>
      <c r="L171" s="28"/>
      <c r="M171" s="147" t="s">
        <v>1</v>
      </c>
      <c r="N171" s="148" t="s">
        <v>41</v>
      </c>
      <c r="P171" s="149">
        <f t="shared" ref="P171:P186" si="11">O171*H171</f>
        <v>0</v>
      </c>
      <c r="Q171" s="149">
        <v>2.2813500000000002</v>
      </c>
      <c r="R171" s="149">
        <f t="shared" ref="R171:R186" si="12">Q171*H171</f>
        <v>76.194808650000013</v>
      </c>
      <c r="S171" s="149">
        <v>0</v>
      </c>
      <c r="T171" s="150">
        <f t="shared" ref="T171:T186" si="13">S171*H171</f>
        <v>0</v>
      </c>
      <c r="AR171" s="151" t="s">
        <v>182</v>
      </c>
      <c r="AT171" s="151" t="s">
        <v>178</v>
      </c>
      <c r="AU171" s="151" t="s">
        <v>88</v>
      </c>
      <c r="AY171" s="13" t="s">
        <v>176</v>
      </c>
      <c r="BE171" s="152">
        <f t="shared" ref="BE171:BE186" si="14">IF(N171="základná",J171,0)</f>
        <v>0</v>
      </c>
      <c r="BF171" s="152">
        <f t="shared" ref="BF171:BF186" si="15">IF(N171="znížená",J171,0)</f>
        <v>0</v>
      </c>
      <c r="BG171" s="152">
        <f t="shared" ref="BG171:BG186" si="16">IF(N171="zákl. prenesená",J171,0)</f>
        <v>0</v>
      </c>
      <c r="BH171" s="152">
        <f t="shared" ref="BH171:BH186" si="17">IF(N171="zníž. prenesená",J171,0)</f>
        <v>0</v>
      </c>
      <c r="BI171" s="152">
        <f t="shared" ref="BI171:BI186" si="18">IF(N171="nulová",J171,0)</f>
        <v>0</v>
      </c>
      <c r="BJ171" s="13" t="s">
        <v>88</v>
      </c>
      <c r="BK171" s="152">
        <f t="shared" ref="BK171:BK186" si="19">ROUND(I171*H171,2)</f>
        <v>0</v>
      </c>
      <c r="BL171" s="13" t="s">
        <v>182</v>
      </c>
      <c r="BM171" s="151" t="s">
        <v>253</v>
      </c>
    </row>
    <row r="172" spans="2:65" s="1" customFormat="1" ht="24.25" customHeight="1">
      <c r="B172" s="28"/>
      <c r="C172" s="139" t="s">
        <v>254</v>
      </c>
      <c r="D172" s="139" t="s">
        <v>178</v>
      </c>
      <c r="E172" s="140" t="s">
        <v>255</v>
      </c>
      <c r="F172" s="141" t="s">
        <v>256</v>
      </c>
      <c r="G172" s="142" t="s">
        <v>229</v>
      </c>
      <c r="H172" s="143">
        <v>3.5</v>
      </c>
      <c r="I172" s="144"/>
      <c r="J172" s="145">
        <f t="shared" si="10"/>
        <v>0</v>
      </c>
      <c r="K172" s="146"/>
      <c r="L172" s="28"/>
      <c r="M172" s="147" t="s">
        <v>1</v>
      </c>
      <c r="N172" s="148" t="s">
        <v>41</v>
      </c>
      <c r="P172" s="149">
        <f t="shared" si="11"/>
        <v>0</v>
      </c>
      <c r="Q172" s="149">
        <v>1.07392898</v>
      </c>
      <c r="R172" s="149">
        <f t="shared" si="12"/>
        <v>3.7587514300000002</v>
      </c>
      <c r="S172" s="149">
        <v>0</v>
      </c>
      <c r="T172" s="150">
        <f t="shared" si="13"/>
        <v>0</v>
      </c>
      <c r="AR172" s="151" t="s">
        <v>182</v>
      </c>
      <c r="AT172" s="151" t="s">
        <v>178</v>
      </c>
      <c r="AU172" s="151" t="s">
        <v>88</v>
      </c>
      <c r="AY172" s="13" t="s">
        <v>176</v>
      </c>
      <c r="BE172" s="152">
        <f t="shared" si="14"/>
        <v>0</v>
      </c>
      <c r="BF172" s="152">
        <f t="shared" si="15"/>
        <v>0</v>
      </c>
      <c r="BG172" s="152">
        <f t="shared" si="16"/>
        <v>0</v>
      </c>
      <c r="BH172" s="152">
        <f t="shared" si="17"/>
        <v>0</v>
      </c>
      <c r="BI172" s="152">
        <f t="shared" si="18"/>
        <v>0</v>
      </c>
      <c r="BJ172" s="13" t="s">
        <v>88</v>
      </c>
      <c r="BK172" s="152">
        <f t="shared" si="19"/>
        <v>0</v>
      </c>
      <c r="BL172" s="13" t="s">
        <v>182</v>
      </c>
      <c r="BM172" s="151" t="s">
        <v>257</v>
      </c>
    </row>
    <row r="173" spans="2:65" s="1" customFormat="1" ht="33" customHeight="1">
      <c r="B173" s="28"/>
      <c r="C173" s="139" t="s">
        <v>258</v>
      </c>
      <c r="D173" s="139" t="s">
        <v>178</v>
      </c>
      <c r="E173" s="140" t="s">
        <v>259</v>
      </c>
      <c r="F173" s="141" t="s">
        <v>260</v>
      </c>
      <c r="G173" s="142" t="s">
        <v>261</v>
      </c>
      <c r="H173" s="143">
        <v>52.5</v>
      </c>
      <c r="I173" s="144"/>
      <c r="J173" s="145">
        <f t="shared" si="10"/>
        <v>0</v>
      </c>
      <c r="K173" s="146"/>
      <c r="L173" s="28"/>
      <c r="M173" s="147" t="s">
        <v>1</v>
      </c>
      <c r="N173" s="148" t="s">
        <v>41</v>
      </c>
      <c r="P173" s="149">
        <f t="shared" si="11"/>
        <v>0</v>
      </c>
      <c r="Q173" s="149">
        <v>1.91132E-3</v>
      </c>
      <c r="R173" s="149">
        <f t="shared" si="12"/>
        <v>0.1003443</v>
      </c>
      <c r="S173" s="149">
        <v>0</v>
      </c>
      <c r="T173" s="150">
        <f t="shared" si="13"/>
        <v>0</v>
      </c>
      <c r="AR173" s="151" t="s">
        <v>182</v>
      </c>
      <c r="AT173" s="151" t="s">
        <v>178</v>
      </c>
      <c r="AU173" s="151" t="s">
        <v>88</v>
      </c>
      <c r="AY173" s="13" t="s">
        <v>176</v>
      </c>
      <c r="BE173" s="152">
        <f t="shared" si="14"/>
        <v>0</v>
      </c>
      <c r="BF173" s="152">
        <f t="shared" si="15"/>
        <v>0</v>
      </c>
      <c r="BG173" s="152">
        <f t="shared" si="16"/>
        <v>0</v>
      </c>
      <c r="BH173" s="152">
        <f t="shared" si="17"/>
        <v>0</v>
      </c>
      <c r="BI173" s="152">
        <f t="shared" si="18"/>
        <v>0</v>
      </c>
      <c r="BJ173" s="13" t="s">
        <v>88</v>
      </c>
      <c r="BK173" s="152">
        <f t="shared" si="19"/>
        <v>0</v>
      </c>
      <c r="BL173" s="13" t="s">
        <v>182</v>
      </c>
      <c r="BM173" s="151" t="s">
        <v>262</v>
      </c>
    </row>
    <row r="174" spans="2:65" s="1" customFormat="1" ht="33" customHeight="1">
      <c r="B174" s="28"/>
      <c r="C174" s="139" t="s">
        <v>263</v>
      </c>
      <c r="D174" s="139" t="s">
        <v>178</v>
      </c>
      <c r="E174" s="140" t="s">
        <v>264</v>
      </c>
      <c r="F174" s="141" t="s">
        <v>265</v>
      </c>
      <c r="G174" s="142" t="s">
        <v>261</v>
      </c>
      <c r="H174" s="143">
        <v>52.5</v>
      </c>
      <c r="I174" s="144"/>
      <c r="J174" s="145">
        <f t="shared" si="10"/>
        <v>0</v>
      </c>
      <c r="K174" s="146"/>
      <c r="L174" s="28"/>
      <c r="M174" s="147" t="s">
        <v>1</v>
      </c>
      <c r="N174" s="148" t="s">
        <v>41</v>
      </c>
      <c r="P174" s="149">
        <f t="shared" si="11"/>
        <v>0</v>
      </c>
      <c r="Q174" s="149">
        <v>4.5190000000000001E-2</v>
      </c>
      <c r="R174" s="149">
        <f t="shared" si="12"/>
        <v>2.3724750000000001</v>
      </c>
      <c r="S174" s="149">
        <v>0</v>
      </c>
      <c r="T174" s="150">
        <f t="shared" si="13"/>
        <v>0</v>
      </c>
      <c r="AR174" s="151" t="s">
        <v>182</v>
      </c>
      <c r="AT174" s="151" t="s">
        <v>178</v>
      </c>
      <c r="AU174" s="151" t="s">
        <v>88</v>
      </c>
      <c r="AY174" s="13" t="s">
        <v>176</v>
      </c>
      <c r="BE174" s="152">
        <f t="shared" si="14"/>
        <v>0</v>
      </c>
      <c r="BF174" s="152">
        <f t="shared" si="15"/>
        <v>0</v>
      </c>
      <c r="BG174" s="152">
        <f t="shared" si="16"/>
        <v>0</v>
      </c>
      <c r="BH174" s="152">
        <f t="shared" si="17"/>
        <v>0</v>
      </c>
      <c r="BI174" s="152">
        <f t="shared" si="18"/>
        <v>0</v>
      </c>
      <c r="BJ174" s="13" t="s">
        <v>88</v>
      </c>
      <c r="BK174" s="152">
        <f t="shared" si="19"/>
        <v>0</v>
      </c>
      <c r="BL174" s="13" t="s">
        <v>182</v>
      </c>
      <c r="BM174" s="151" t="s">
        <v>266</v>
      </c>
    </row>
    <row r="175" spans="2:65" s="1" customFormat="1" ht="24.25" customHeight="1">
      <c r="B175" s="28"/>
      <c r="C175" s="139" t="s">
        <v>267</v>
      </c>
      <c r="D175" s="139" t="s">
        <v>178</v>
      </c>
      <c r="E175" s="140" t="s">
        <v>268</v>
      </c>
      <c r="F175" s="141" t="s">
        <v>269</v>
      </c>
      <c r="G175" s="142" t="s">
        <v>181</v>
      </c>
      <c r="H175" s="143">
        <v>78.084000000000003</v>
      </c>
      <c r="I175" s="144"/>
      <c r="J175" s="145">
        <f t="shared" si="10"/>
        <v>0</v>
      </c>
      <c r="K175" s="146"/>
      <c r="L175" s="28"/>
      <c r="M175" s="147" t="s">
        <v>1</v>
      </c>
      <c r="N175" s="148" t="s">
        <v>41</v>
      </c>
      <c r="P175" s="149">
        <f t="shared" si="11"/>
        <v>0</v>
      </c>
      <c r="Q175" s="149">
        <v>2.0699999999999998</v>
      </c>
      <c r="R175" s="149">
        <f t="shared" si="12"/>
        <v>161.63388</v>
      </c>
      <c r="S175" s="149">
        <v>0</v>
      </c>
      <c r="T175" s="150">
        <f t="shared" si="13"/>
        <v>0</v>
      </c>
      <c r="AR175" s="151" t="s">
        <v>182</v>
      </c>
      <c r="AT175" s="151" t="s">
        <v>178</v>
      </c>
      <c r="AU175" s="151" t="s">
        <v>88</v>
      </c>
      <c r="AY175" s="13" t="s">
        <v>176</v>
      </c>
      <c r="BE175" s="152">
        <f t="shared" si="14"/>
        <v>0</v>
      </c>
      <c r="BF175" s="152">
        <f t="shared" si="15"/>
        <v>0</v>
      </c>
      <c r="BG175" s="152">
        <f t="shared" si="16"/>
        <v>0</v>
      </c>
      <c r="BH175" s="152">
        <f t="shared" si="17"/>
        <v>0</v>
      </c>
      <c r="BI175" s="152">
        <f t="shared" si="18"/>
        <v>0</v>
      </c>
      <c r="BJ175" s="13" t="s">
        <v>88</v>
      </c>
      <c r="BK175" s="152">
        <f t="shared" si="19"/>
        <v>0</v>
      </c>
      <c r="BL175" s="13" t="s">
        <v>182</v>
      </c>
      <c r="BM175" s="151" t="s">
        <v>270</v>
      </c>
    </row>
    <row r="176" spans="2:65" s="1" customFormat="1" ht="24.25" customHeight="1">
      <c r="B176" s="28"/>
      <c r="C176" s="139" t="s">
        <v>7</v>
      </c>
      <c r="D176" s="139" t="s">
        <v>178</v>
      </c>
      <c r="E176" s="140" t="s">
        <v>271</v>
      </c>
      <c r="F176" s="141" t="s">
        <v>272</v>
      </c>
      <c r="G176" s="142" t="s">
        <v>247</v>
      </c>
      <c r="H176" s="143">
        <v>13.154999999999999</v>
      </c>
      <c r="I176" s="144"/>
      <c r="J176" s="145">
        <f t="shared" si="10"/>
        <v>0</v>
      </c>
      <c r="K176" s="146"/>
      <c r="L176" s="28"/>
      <c r="M176" s="147" t="s">
        <v>1</v>
      </c>
      <c r="N176" s="148" t="s">
        <v>41</v>
      </c>
      <c r="P176" s="149">
        <f t="shared" si="11"/>
        <v>0</v>
      </c>
      <c r="Q176" s="149">
        <v>3.7699999999999999E-3</v>
      </c>
      <c r="R176" s="149">
        <f t="shared" si="12"/>
        <v>4.9594349999999995E-2</v>
      </c>
      <c r="S176" s="149">
        <v>0</v>
      </c>
      <c r="T176" s="150">
        <f t="shared" si="13"/>
        <v>0</v>
      </c>
      <c r="AR176" s="151" t="s">
        <v>182</v>
      </c>
      <c r="AT176" s="151" t="s">
        <v>178</v>
      </c>
      <c r="AU176" s="151" t="s">
        <v>88</v>
      </c>
      <c r="AY176" s="13" t="s">
        <v>176</v>
      </c>
      <c r="BE176" s="152">
        <f t="shared" si="14"/>
        <v>0</v>
      </c>
      <c r="BF176" s="152">
        <f t="shared" si="15"/>
        <v>0</v>
      </c>
      <c r="BG176" s="152">
        <f t="shared" si="16"/>
        <v>0</v>
      </c>
      <c r="BH176" s="152">
        <f t="shared" si="17"/>
        <v>0</v>
      </c>
      <c r="BI176" s="152">
        <f t="shared" si="18"/>
        <v>0</v>
      </c>
      <c r="BJ176" s="13" t="s">
        <v>88</v>
      </c>
      <c r="BK176" s="152">
        <f t="shared" si="19"/>
        <v>0</v>
      </c>
      <c r="BL176" s="13" t="s">
        <v>182</v>
      </c>
      <c r="BM176" s="151" t="s">
        <v>273</v>
      </c>
    </row>
    <row r="177" spans="2:65" s="1" customFormat="1" ht="24.25" customHeight="1">
      <c r="B177" s="28"/>
      <c r="C177" s="139" t="s">
        <v>274</v>
      </c>
      <c r="D177" s="139" t="s">
        <v>178</v>
      </c>
      <c r="E177" s="140" t="s">
        <v>275</v>
      </c>
      <c r="F177" s="141" t="s">
        <v>276</v>
      </c>
      <c r="G177" s="142" t="s">
        <v>247</v>
      </c>
      <c r="H177" s="143">
        <v>13.154999999999999</v>
      </c>
      <c r="I177" s="144"/>
      <c r="J177" s="145">
        <f t="shared" si="10"/>
        <v>0</v>
      </c>
      <c r="K177" s="146"/>
      <c r="L177" s="28"/>
      <c r="M177" s="147" t="s">
        <v>1</v>
      </c>
      <c r="N177" s="148" t="s">
        <v>41</v>
      </c>
      <c r="P177" s="149">
        <f t="shared" si="11"/>
        <v>0</v>
      </c>
      <c r="Q177" s="149">
        <v>0</v>
      </c>
      <c r="R177" s="149">
        <f t="shared" si="12"/>
        <v>0</v>
      </c>
      <c r="S177" s="149">
        <v>0</v>
      </c>
      <c r="T177" s="150">
        <f t="shared" si="13"/>
        <v>0</v>
      </c>
      <c r="AR177" s="151" t="s">
        <v>182</v>
      </c>
      <c r="AT177" s="151" t="s">
        <v>178</v>
      </c>
      <c r="AU177" s="151" t="s">
        <v>88</v>
      </c>
      <c r="AY177" s="13" t="s">
        <v>176</v>
      </c>
      <c r="BE177" s="152">
        <f t="shared" si="14"/>
        <v>0</v>
      </c>
      <c r="BF177" s="152">
        <f t="shared" si="15"/>
        <v>0</v>
      </c>
      <c r="BG177" s="152">
        <f t="shared" si="16"/>
        <v>0</v>
      </c>
      <c r="BH177" s="152">
        <f t="shared" si="17"/>
        <v>0</v>
      </c>
      <c r="BI177" s="152">
        <f t="shared" si="18"/>
        <v>0</v>
      </c>
      <c r="BJ177" s="13" t="s">
        <v>88</v>
      </c>
      <c r="BK177" s="152">
        <f t="shared" si="19"/>
        <v>0</v>
      </c>
      <c r="BL177" s="13" t="s">
        <v>182</v>
      </c>
      <c r="BM177" s="151" t="s">
        <v>277</v>
      </c>
    </row>
    <row r="178" spans="2:65" s="1" customFormat="1" ht="16.5" customHeight="1">
      <c r="B178" s="28"/>
      <c r="C178" s="139" t="s">
        <v>278</v>
      </c>
      <c r="D178" s="139" t="s">
        <v>178</v>
      </c>
      <c r="E178" s="140" t="s">
        <v>279</v>
      </c>
      <c r="F178" s="141" t="s">
        <v>280</v>
      </c>
      <c r="G178" s="142" t="s">
        <v>229</v>
      </c>
      <c r="H178" s="143">
        <v>2.4E-2</v>
      </c>
      <c r="I178" s="144"/>
      <c r="J178" s="145">
        <f t="shared" si="10"/>
        <v>0</v>
      </c>
      <c r="K178" s="146"/>
      <c r="L178" s="28"/>
      <c r="M178" s="147" t="s">
        <v>1</v>
      </c>
      <c r="N178" s="148" t="s">
        <v>41</v>
      </c>
      <c r="P178" s="149">
        <f t="shared" si="11"/>
        <v>0</v>
      </c>
      <c r="Q178" s="149">
        <v>1.20296</v>
      </c>
      <c r="R178" s="149">
        <f t="shared" si="12"/>
        <v>2.8871040000000001E-2</v>
      </c>
      <c r="S178" s="149">
        <v>0</v>
      </c>
      <c r="T178" s="150">
        <f t="shared" si="13"/>
        <v>0</v>
      </c>
      <c r="AR178" s="151" t="s">
        <v>182</v>
      </c>
      <c r="AT178" s="151" t="s">
        <v>178</v>
      </c>
      <c r="AU178" s="151" t="s">
        <v>88</v>
      </c>
      <c r="AY178" s="13" t="s">
        <v>176</v>
      </c>
      <c r="BE178" s="152">
        <f t="shared" si="14"/>
        <v>0</v>
      </c>
      <c r="BF178" s="152">
        <f t="shared" si="15"/>
        <v>0</v>
      </c>
      <c r="BG178" s="152">
        <f t="shared" si="16"/>
        <v>0</v>
      </c>
      <c r="BH178" s="152">
        <f t="shared" si="17"/>
        <v>0</v>
      </c>
      <c r="BI178" s="152">
        <f t="shared" si="18"/>
        <v>0</v>
      </c>
      <c r="BJ178" s="13" t="s">
        <v>88</v>
      </c>
      <c r="BK178" s="152">
        <f t="shared" si="19"/>
        <v>0</v>
      </c>
      <c r="BL178" s="13" t="s">
        <v>182</v>
      </c>
      <c r="BM178" s="151" t="s">
        <v>281</v>
      </c>
    </row>
    <row r="179" spans="2:65" s="1" customFormat="1" ht="24.25" customHeight="1">
      <c r="B179" s="28"/>
      <c r="C179" s="139" t="s">
        <v>282</v>
      </c>
      <c r="D179" s="139" t="s">
        <v>178</v>
      </c>
      <c r="E179" s="140" t="s">
        <v>283</v>
      </c>
      <c r="F179" s="141" t="s">
        <v>284</v>
      </c>
      <c r="G179" s="142" t="s">
        <v>181</v>
      </c>
      <c r="H179" s="143">
        <v>14.734999999999999</v>
      </c>
      <c r="I179" s="144"/>
      <c r="J179" s="145">
        <f t="shared" si="10"/>
        <v>0</v>
      </c>
      <c r="K179" s="146"/>
      <c r="L179" s="28"/>
      <c r="M179" s="147" t="s">
        <v>1</v>
      </c>
      <c r="N179" s="148" t="s">
        <v>41</v>
      </c>
      <c r="P179" s="149">
        <f t="shared" si="11"/>
        <v>0</v>
      </c>
      <c r="Q179" s="149">
        <v>2.2151299999999998</v>
      </c>
      <c r="R179" s="149">
        <f t="shared" si="12"/>
        <v>32.639940549999999</v>
      </c>
      <c r="S179" s="149">
        <v>0</v>
      </c>
      <c r="T179" s="150">
        <f t="shared" si="13"/>
        <v>0</v>
      </c>
      <c r="AR179" s="151" t="s">
        <v>182</v>
      </c>
      <c r="AT179" s="151" t="s">
        <v>178</v>
      </c>
      <c r="AU179" s="151" t="s">
        <v>88</v>
      </c>
      <c r="AY179" s="13" t="s">
        <v>176</v>
      </c>
      <c r="BE179" s="152">
        <f t="shared" si="14"/>
        <v>0</v>
      </c>
      <c r="BF179" s="152">
        <f t="shared" si="15"/>
        <v>0</v>
      </c>
      <c r="BG179" s="152">
        <f t="shared" si="16"/>
        <v>0</v>
      </c>
      <c r="BH179" s="152">
        <f t="shared" si="17"/>
        <v>0</v>
      </c>
      <c r="BI179" s="152">
        <f t="shared" si="18"/>
        <v>0</v>
      </c>
      <c r="BJ179" s="13" t="s">
        <v>88</v>
      </c>
      <c r="BK179" s="152">
        <f t="shared" si="19"/>
        <v>0</v>
      </c>
      <c r="BL179" s="13" t="s">
        <v>182</v>
      </c>
      <c r="BM179" s="151" t="s">
        <v>285</v>
      </c>
    </row>
    <row r="180" spans="2:65" s="1" customFormat="1" ht="21.75" customHeight="1">
      <c r="B180" s="28"/>
      <c r="C180" s="139" t="s">
        <v>286</v>
      </c>
      <c r="D180" s="139" t="s">
        <v>178</v>
      </c>
      <c r="E180" s="140" t="s">
        <v>287</v>
      </c>
      <c r="F180" s="141" t="s">
        <v>288</v>
      </c>
      <c r="G180" s="142" t="s">
        <v>247</v>
      </c>
      <c r="H180" s="143">
        <v>73.673000000000002</v>
      </c>
      <c r="I180" s="144"/>
      <c r="J180" s="145">
        <f t="shared" si="10"/>
        <v>0</v>
      </c>
      <c r="K180" s="146"/>
      <c r="L180" s="28"/>
      <c r="M180" s="147" t="s">
        <v>1</v>
      </c>
      <c r="N180" s="148" t="s">
        <v>41</v>
      </c>
      <c r="P180" s="149">
        <f t="shared" si="11"/>
        <v>0</v>
      </c>
      <c r="Q180" s="149">
        <v>1.5900000000000001E-3</v>
      </c>
      <c r="R180" s="149">
        <f t="shared" si="12"/>
        <v>0.11714007000000001</v>
      </c>
      <c r="S180" s="149">
        <v>0</v>
      </c>
      <c r="T180" s="150">
        <f t="shared" si="13"/>
        <v>0</v>
      </c>
      <c r="AR180" s="151" t="s">
        <v>182</v>
      </c>
      <c r="AT180" s="151" t="s">
        <v>178</v>
      </c>
      <c r="AU180" s="151" t="s">
        <v>88</v>
      </c>
      <c r="AY180" s="13" t="s">
        <v>176</v>
      </c>
      <c r="BE180" s="152">
        <f t="shared" si="14"/>
        <v>0</v>
      </c>
      <c r="BF180" s="152">
        <f t="shared" si="15"/>
        <v>0</v>
      </c>
      <c r="BG180" s="152">
        <f t="shared" si="16"/>
        <v>0</v>
      </c>
      <c r="BH180" s="152">
        <f t="shared" si="17"/>
        <v>0</v>
      </c>
      <c r="BI180" s="152">
        <f t="shared" si="18"/>
        <v>0</v>
      </c>
      <c r="BJ180" s="13" t="s">
        <v>88</v>
      </c>
      <c r="BK180" s="152">
        <f t="shared" si="19"/>
        <v>0</v>
      </c>
      <c r="BL180" s="13" t="s">
        <v>182</v>
      </c>
      <c r="BM180" s="151" t="s">
        <v>289</v>
      </c>
    </row>
    <row r="181" spans="2:65" s="1" customFormat="1" ht="21.75" customHeight="1">
      <c r="B181" s="28"/>
      <c r="C181" s="139" t="s">
        <v>290</v>
      </c>
      <c r="D181" s="139" t="s">
        <v>178</v>
      </c>
      <c r="E181" s="140" t="s">
        <v>291</v>
      </c>
      <c r="F181" s="141" t="s">
        <v>292</v>
      </c>
      <c r="G181" s="142" t="s">
        <v>247</v>
      </c>
      <c r="H181" s="143">
        <v>73.673000000000002</v>
      </c>
      <c r="I181" s="144"/>
      <c r="J181" s="145">
        <f t="shared" si="10"/>
        <v>0</v>
      </c>
      <c r="K181" s="146"/>
      <c r="L181" s="28"/>
      <c r="M181" s="147" t="s">
        <v>1</v>
      </c>
      <c r="N181" s="148" t="s">
        <v>41</v>
      </c>
      <c r="P181" s="149">
        <f t="shared" si="11"/>
        <v>0</v>
      </c>
      <c r="Q181" s="149">
        <v>0</v>
      </c>
      <c r="R181" s="149">
        <f t="shared" si="12"/>
        <v>0</v>
      </c>
      <c r="S181" s="149">
        <v>0</v>
      </c>
      <c r="T181" s="150">
        <f t="shared" si="13"/>
        <v>0</v>
      </c>
      <c r="AR181" s="151" t="s">
        <v>182</v>
      </c>
      <c r="AT181" s="151" t="s">
        <v>178</v>
      </c>
      <c r="AU181" s="151" t="s">
        <v>88</v>
      </c>
      <c r="AY181" s="13" t="s">
        <v>176</v>
      </c>
      <c r="BE181" s="152">
        <f t="shared" si="14"/>
        <v>0</v>
      </c>
      <c r="BF181" s="152">
        <f t="shared" si="15"/>
        <v>0</v>
      </c>
      <c r="BG181" s="152">
        <f t="shared" si="16"/>
        <v>0</v>
      </c>
      <c r="BH181" s="152">
        <f t="shared" si="17"/>
        <v>0</v>
      </c>
      <c r="BI181" s="152">
        <f t="shared" si="18"/>
        <v>0</v>
      </c>
      <c r="BJ181" s="13" t="s">
        <v>88</v>
      </c>
      <c r="BK181" s="152">
        <f t="shared" si="19"/>
        <v>0</v>
      </c>
      <c r="BL181" s="13" t="s">
        <v>182</v>
      </c>
      <c r="BM181" s="151" t="s">
        <v>293</v>
      </c>
    </row>
    <row r="182" spans="2:65" s="1" customFormat="1" ht="16.5" customHeight="1">
      <c r="B182" s="28"/>
      <c r="C182" s="139" t="s">
        <v>294</v>
      </c>
      <c r="D182" s="139" t="s">
        <v>178</v>
      </c>
      <c r="E182" s="140" t="s">
        <v>295</v>
      </c>
      <c r="F182" s="141" t="s">
        <v>296</v>
      </c>
      <c r="G182" s="142" t="s">
        <v>229</v>
      </c>
      <c r="H182" s="143">
        <v>8.93</v>
      </c>
      <c r="I182" s="144"/>
      <c r="J182" s="145">
        <f t="shared" si="10"/>
        <v>0</v>
      </c>
      <c r="K182" s="146"/>
      <c r="L182" s="28"/>
      <c r="M182" s="147" t="s">
        <v>1</v>
      </c>
      <c r="N182" s="148" t="s">
        <v>41</v>
      </c>
      <c r="P182" s="149">
        <f t="shared" si="11"/>
        <v>0</v>
      </c>
      <c r="Q182" s="149">
        <v>1.0189600000000001</v>
      </c>
      <c r="R182" s="149">
        <f t="shared" si="12"/>
        <v>9.0993127999999999</v>
      </c>
      <c r="S182" s="149">
        <v>0</v>
      </c>
      <c r="T182" s="150">
        <f t="shared" si="13"/>
        <v>0</v>
      </c>
      <c r="AR182" s="151" t="s">
        <v>182</v>
      </c>
      <c r="AT182" s="151" t="s">
        <v>178</v>
      </c>
      <c r="AU182" s="151" t="s">
        <v>88</v>
      </c>
      <c r="AY182" s="13" t="s">
        <v>176</v>
      </c>
      <c r="BE182" s="152">
        <f t="shared" si="14"/>
        <v>0</v>
      </c>
      <c r="BF182" s="152">
        <f t="shared" si="15"/>
        <v>0</v>
      </c>
      <c r="BG182" s="152">
        <f t="shared" si="16"/>
        <v>0</v>
      </c>
      <c r="BH182" s="152">
        <f t="shared" si="17"/>
        <v>0</v>
      </c>
      <c r="BI182" s="152">
        <f t="shared" si="18"/>
        <v>0</v>
      </c>
      <c r="BJ182" s="13" t="s">
        <v>88</v>
      </c>
      <c r="BK182" s="152">
        <f t="shared" si="19"/>
        <v>0</v>
      </c>
      <c r="BL182" s="13" t="s">
        <v>182</v>
      </c>
      <c r="BM182" s="151" t="s">
        <v>297</v>
      </c>
    </row>
    <row r="183" spans="2:65" s="1" customFormat="1" ht="24.25" customHeight="1">
      <c r="B183" s="28"/>
      <c r="C183" s="139" t="s">
        <v>298</v>
      </c>
      <c r="D183" s="139" t="s">
        <v>178</v>
      </c>
      <c r="E183" s="140" t="s">
        <v>299</v>
      </c>
      <c r="F183" s="141" t="s">
        <v>300</v>
      </c>
      <c r="G183" s="142" t="s">
        <v>181</v>
      </c>
      <c r="H183" s="143">
        <v>37.44</v>
      </c>
      <c r="I183" s="144"/>
      <c r="J183" s="145">
        <f t="shared" si="10"/>
        <v>0</v>
      </c>
      <c r="K183" s="146"/>
      <c r="L183" s="28"/>
      <c r="M183" s="147" t="s">
        <v>1</v>
      </c>
      <c r="N183" s="148" t="s">
        <v>41</v>
      </c>
      <c r="P183" s="149">
        <f t="shared" si="11"/>
        <v>0</v>
      </c>
      <c r="Q183" s="149">
        <v>2.2151299999999998</v>
      </c>
      <c r="R183" s="149">
        <f t="shared" si="12"/>
        <v>82.934467199999986</v>
      </c>
      <c r="S183" s="149">
        <v>0</v>
      </c>
      <c r="T183" s="150">
        <f t="shared" si="13"/>
        <v>0</v>
      </c>
      <c r="AR183" s="151" t="s">
        <v>182</v>
      </c>
      <c r="AT183" s="151" t="s">
        <v>178</v>
      </c>
      <c r="AU183" s="151" t="s">
        <v>88</v>
      </c>
      <c r="AY183" s="13" t="s">
        <v>176</v>
      </c>
      <c r="BE183" s="152">
        <f t="shared" si="14"/>
        <v>0</v>
      </c>
      <c r="BF183" s="152">
        <f t="shared" si="15"/>
        <v>0</v>
      </c>
      <c r="BG183" s="152">
        <f t="shared" si="16"/>
        <v>0</v>
      </c>
      <c r="BH183" s="152">
        <f t="shared" si="17"/>
        <v>0</v>
      </c>
      <c r="BI183" s="152">
        <f t="shared" si="18"/>
        <v>0</v>
      </c>
      <c r="BJ183" s="13" t="s">
        <v>88</v>
      </c>
      <c r="BK183" s="152">
        <f t="shared" si="19"/>
        <v>0</v>
      </c>
      <c r="BL183" s="13" t="s">
        <v>182</v>
      </c>
      <c r="BM183" s="151" t="s">
        <v>301</v>
      </c>
    </row>
    <row r="184" spans="2:65" s="1" customFormat="1" ht="21.75" customHeight="1">
      <c r="B184" s="28"/>
      <c r="C184" s="139" t="s">
        <v>302</v>
      </c>
      <c r="D184" s="139" t="s">
        <v>178</v>
      </c>
      <c r="E184" s="140" t="s">
        <v>303</v>
      </c>
      <c r="F184" s="141" t="s">
        <v>304</v>
      </c>
      <c r="G184" s="142" t="s">
        <v>247</v>
      </c>
      <c r="H184" s="143">
        <v>115.2</v>
      </c>
      <c r="I184" s="144"/>
      <c r="J184" s="145">
        <f t="shared" si="10"/>
        <v>0</v>
      </c>
      <c r="K184" s="146"/>
      <c r="L184" s="28"/>
      <c r="M184" s="147" t="s">
        <v>1</v>
      </c>
      <c r="N184" s="148" t="s">
        <v>41</v>
      </c>
      <c r="P184" s="149">
        <f t="shared" si="11"/>
        <v>0</v>
      </c>
      <c r="Q184" s="149">
        <v>3.7699999999999999E-3</v>
      </c>
      <c r="R184" s="149">
        <f t="shared" si="12"/>
        <v>0.43430400000000002</v>
      </c>
      <c r="S184" s="149">
        <v>0</v>
      </c>
      <c r="T184" s="150">
        <f t="shared" si="13"/>
        <v>0</v>
      </c>
      <c r="AR184" s="151" t="s">
        <v>182</v>
      </c>
      <c r="AT184" s="151" t="s">
        <v>178</v>
      </c>
      <c r="AU184" s="151" t="s">
        <v>88</v>
      </c>
      <c r="AY184" s="13" t="s">
        <v>176</v>
      </c>
      <c r="BE184" s="152">
        <f t="shared" si="14"/>
        <v>0</v>
      </c>
      <c r="BF184" s="152">
        <f t="shared" si="15"/>
        <v>0</v>
      </c>
      <c r="BG184" s="152">
        <f t="shared" si="16"/>
        <v>0</v>
      </c>
      <c r="BH184" s="152">
        <f t="shared" si="17"/>
        <v>0</v>
      </c>
      <c r="BI184" s="152">
        <f t="shared" si="18"/>
        <v>0</v>
      </c>
      <c r="BJ184" s="13" t="s">
        <v>88</v>
      </c>
      <c r="BK184" s="152">
        <f t="shared" si="19"/>
        <v>0</v>
      </c>
      <c r="BL184" s="13" t="s">
        <v>182</v>
      </c>
      <c r="BM184" s="151" t="s">
        <v>305</v>
      </c>
    </row>
    <row r="185" spans="2:65" s="1" customFormat="1" ht="24.25" customHeight="1">
      <c r="B185" s="28"/>
      <c r="C185" s="139" t="s">
        <v>306</v>
      </c>
      <c r="D185" s="139" t="s">
        <v>178</v>
      </c>
      <c r="E185" s="140" t="s">
        <v>307</v>
      </c>
      <c r="F185" s="141" t="s">
        <v>308</v>
      </c>
      <c r="G185" s="142" t="s">
        <v>247</v>
      </c>
      <c r="H185" s="143">
        <v>115.2</v>
      </c>
      <c r="I185" s="144"/>
      <c r="J185" s="145">
        <f t="shared" si="10"/>
        <v>0</v>
      </c>
      <c r="K185" s="146"/>
      <c r="L185" s="28"/>
      <c r="M185" s="147" t="s">
        <v>1</v>
      </c>
      <c r="N185" s="148" t="s">
        <v>41</v>
      </c>
      <c r="P185" s="149">
        <f t="shared" si="11"/>
        <v>0</v>
      </c>
      <c r="Q185" s="149">
        <v>0</v>
      </c>
      <c r="R185" s="149">
        <f t="shared" si="12"/>
        <v>0</v>
      </c>
      <c r="S185" s="149">
        <v>0</v>
      </c>
      <c r="T185" s="150">
        <f t="shared" si="13"/>
        <v>0</v>
      </c>
      <c r="AR185" s="151" t="s">
        <v>182</v>
      </c>
      <c r="AT185" s="151" t="s">
        <v>178</v>
      </c>
      <c r="AU185" s="151" t="s">
        <v>88</v>
      </c>
      <c r="AY185" s="13" t="s">
        <v>176</v>
      </c>
      <c r="BE185" s="152">
        <f t="shared" si="14"/>
        <v>0</v>
      </c>
      <c r="BF185" s="152">
        <f t="shared" si="15"/>
        <v>0</v>
      </c>
      <c r="BG185" s="152">
        <f t="shared" si="16"/>
        <v>0</v>
      </c>
      <c r="BH185" s="152">
        <f t="shared" si="17"/>
        <v>0</v>
      </c>
      <c r="BI185" s="152">
        <f t="shared" si="18"/>
        <v>0</v>
      </c>
      <c r="BJ185" s="13" t="s">
        <v>88</v>
      </c>
      <c r="BK185" s="152">
        <f t="shared" si="19"/>
        <v>0</v>
      </c>
      <c r="BL185" s="13" t="s">
        <v>182</v>
      </c>
      <c r="BM185" s="151" t="s">
        <v>309</v>
      </c>
    </row>
    <row r="186" spans="2:65" s="1" customFormat="1" ht="16.5" customHeight="1">
      <c r="B186" s="28"/>
      <c r="C186" s="139" t="s">
        <v>310</v>
      </c>
      <c r="D186" s="139" t="s">
        <v>178</v>
      </c>
      <c r="E186" s="140" t="s">
        <v>311</v>
      </c>
      <c r="F186" s="141" t="s">
        <v>312</v>
      </c>
      <c r="G186" s="142" t="s">
        <v>229</v>
      </c>
      <c r="H186" s="143">
        <v>4.4930000000000003</v>
      </c>
      <c r="I186" s="144"/>
      <c r="J186" s="145">
        <f t="shared" si="10"/>
        <v>0</v>
      </c>
      <c r="K186" s="146"/>
      <c r="L186" s="28"/>
      <c r="M186" s="147" t="s">
        <v>1</v>
      </c>
      <c r="N186" s="148" t="s">
        <v>41</v>
      </c>
      <c r="P186" s="149">
        <f t="shared" si="11"/>
        <v>0</v>
      </c>
      <c r="Q186" s="149">
        <v>1.0189600000000001</v>
      </c>
      <c r="R186" s="149">
        <f t="shared" si="12"/>
        <v>4.5781872800000007</v>
      </c>
      <c r="S186" s="149">
        <v>0</v>
      </c>
      <c r="T186" s="150">
        <f t="shared" si="13"/>
        <v>0</v>
      </c>
      <c r="AR186" s="151" t="s">
        <v>182</v>
      </c>
      <c r="AT186" s="151" t="s">
        <v>178</v>
      </c>
      <c r="AU186" s="151" t="s">
        <v>88</v>
      </c>
      <c r="AY186" s="13" t="s">
        <v>176</v>
      </c>
      <c r="BE186" s="152">
        <f t="shared" si="14"/>
        <v>0</v>
      </c>
      <c r="BF186" s="152">
        <f t="shared" si="15"/>
        <v>0</v>
      </c>
      <c r="BG186" s="152">
        <f t="shared" si="16"/>
        <v>0</v>
      </c>
      <c r="BH186" s="152">
        <f t="shared" si="17"/>
        <v>0</v>
      </c>
      <c r="BI186" s="152">
        <f t="shared" si="18"/>
        <v>0</v>
      </c>
      <c r="BJ186" s="13" t="s">
        <v>88</v>
      </c>
      <c r="BK186" s="152">
        <f t="shared" si="19"/>
        <v>0</v>
      </c>
      <c r="BL186" s="13" t="s">
        <v>182</v>
      </c>
      <c r="BM186" s="151" t="s">
        <v>313</v>
      </c>
    </row>
    <row r="187" spans="2:65" s="11" customFormat="1" ht="22.75" customHeight="1">
      <c r="B187" s="127"/>
      <c r="D187" s="128" t="s">
        <v>74</v>
      </c>
      <c r="E187" s="137" t="s">
        <v>187</v>
      </c>
      <c r="F187" s="137" t="s">
        <v>314</v>
      </c>
      <c r="I187" s="130"/>
      <c r="J187" s="138">
        <f>BK187</f>
        <v>0</v>
      </c>
      <c r="L187" s="127"/>
      <c r="M187" s="132"/>
      <c r="P187" s="133">
        <f>SUM(P188:P195)</f>
        <v>0</v>
      </c>
      <c r="R187" s="133">
        <f>SUM(R188:R195)</f>
        <v>92.564255159999988</v>
      </c>
      <c r="T187" s="134">
        <f>SUM(T188:T195)</f>
        <v>0</v>
      </c>
      <c r="AR187" s="128" t="s">
        <v>82</v>
      </c>
      <c r="AT187" s="135" t="s">
        <v>74</v>
      </c>
      <c r="AU187" s="135" t="s">
        <v>82</v>
      </c>
      <c r="AY187" s="128" t="s">
        <v>176</v>
      </c>
      <c r="BK187" s="136">
        <f>SUM(BK188:BK195)</f>
        <v>0</v>
      </c>
    </row>
    <row r="188" spans="2:65" s="1" customFormat="1" ht="24.25" customHeight="1">
      <c r="B188" s="28"/>
      <c r="C188" s="139" t="s">
        <v>315</v>
      </c>
      <c r="D188" s="139" t="s">
        <v>178</v>
      </c>
      <c r="E188" s="140" t="s">
        <v>316</v>
      </c>
      <c r="F188" s="141" t="s">
        <v>317</v>
      </c>
      <c r="G188" s="142" t="s">
        <v>181</v>
      </c>
      <c r="H188" s="143">
        <v>17.632000000000001</v>
      </c>
      <c r="I188" s="144"/>
      <c r="J188" s="145">
        <f t="shared" ref="J188:J195" si="20">ROUND(I188*H188,2)</f>
        <v>0</v>
      </c>
      <c r="K188" s="146"/>
      <c r="L188" s="28"/>
      <c r="M188" s="147" t="s">
        <v>1</v>
      </c>
      <c r="N188" s="148" t="s">
        <v>41</v>
      </c>
      <c r="P188" s="149">
        <f t="shared" ref="P188:P195" si="21">O188*H188</f>
        <v>0</v>
      </c>
      <c r="Q188" s="149">
        <v>2.2119</v>
      </c>
      <c r="R188" s="149">
        <f t="shared" ref="R188:R195" si="22">Q188*H188</f>
        <v>39.000220800000001</v>
      </c>
      <c r="S188" s="149">
        <v>0</v>
      </c>
      <c r="T188" s="150">
        <f t="shared" ref="T188:T195" si="23">S188*H188</f>
        <v>0</v>
      </c>
      <c r="AR188" s="151" t="s">
        <v>182</v>
      </c>
      <c r="AT188" s="151" t="s">
        <v>178</v>
      </c>
      <c r="AU188" s="151" t="s">
        <v>88</v>
      </c>
      <c r="AY188" s="13" t="s">
        <v>176</v>
      </c>
      <c r="BE188" s="152">
        <f t="shared" ref="BE188:BE195" si="24">IF(N188="základná",J188,0)</f>
        <v>0</v>
      </c>
      <c r="BF188" s="152">
        <f t="shared" ref="BF188:BF195" si="25">IF(N188="znížená",J188,0)</f>
        <v>0</v>
      </c>
      <c r="BG188" s="152">
        <f t="shared" ref="BG188:BG195" si="26">IF(N188="zákl. prenesená",J188,0)</f>
        <v>0</v>
      </c>
      <c r="BH188" s="152">
        <f t="shared" ref="BH188:BH195" si="27">IF(N188="zníž. prenesená",J188,0)</f>
        <v>0</v>
      </c>
      <c r="BI188" s="152">
        <f t="shared" ref="BI188:BI195" si="28">IF(N188="nulová",J188,0)</f>
        <v>0</v>
      </c>
      <c r="BJ188" s="13" t="s">
        <v>88</v>
      </c>
      <c r="BK188" s="152">
        <f t="shared" ref="BK188:BK195" si="29">ROUND(I188*H188,2)</f>
        <v>0</v>
      </c>
      <c r="BL188" s="13" t="s">
        <v>182</v>
      </c>
      <c r="BM188" s="151" t="s">
        <v>318</v>
      </c>
    </row>
    <row r="189" spans="2:65" s="1" customFormat="1" ht="24.25" customHeight="1">
      <c r="B189" s="28"/>
      <c r="C189" s="139" t="s">
        <v>319</v>
      </c>
      <c r="D189" s="139" t="s">
        <v>178</v>
      </c>
      <c r="E189" s="140" t="s">
        <v>320</v>
      </c>
      <c r="F189" s="141" t="s">
        <v>321</v>
      </c>
      <c r="G189" s="142" t="s">
        <v>247</v>
      </c>
      <c r="H189" s="143">
        <v>88.16</v>
      </c>
      <c r="I189" s="144"/>
      <c r="J189" s="145">
        <f t="shared" si="20"/>
        <v>0</v>
      </c>
      <c r="K189" s="146"/>
      <c r="L189" s="28"/>
      <c r="M189" s="147" t="s">
        <v>1</v>
      </c>
      <c r="N189" s="148" t="s">
        <v>41</v>
      </c>
      <c r="P189" s="149">
        <f t="shared" si="21"/>
        <v>0</v>
      </c>
      <c r="Q189" s="149">
        <v>2.3E-3</v>
      </c>
      <c r="R189" s="149">
        <f t="shared" si="22"/>
        <v>0.20276799999999998</v>
      </c>
      <c r="S189" s="149">
        <v>0</v>
      </c>
      <c r="T189" s="150">
        <f t="shared" si="23"/>
        <v>0</v>
      </c>
      <c r="AR189" s="151" t="s">
        <v>182</v>
      </c>
      <c r="AT189" s="151" t="s">
        <v>178</v>
      </c>
      <c r="AU189" s="151" t="s">
        <v>88</v>
      </c>
      <c r="AY189" s="13" t="s">
        <v>176</v>
      </c>
      <c r="BE189" s="152">
        <f t="shared" si="24"/>
        <v>0</v>
      </c>
      <c r="BF189" s="152">
        <f t="shared" si="25"/>
        <v>0</v>
      </c>
      <c r="BG189" s="152">
        <f t="shared" si="26"/>
        <v>0</v>
      </c>
      <c r="BH189" s="152">
        <f t="shared" si="27"/>
        <v>0</v>
      </c>
      <c r="BI189" s="152">
        <f t="shared" si="28"/>
        <v>0</v>
      </c>
      <c r="BJ189" s="13" t="s">
        <v>88</v>
      </c>
      <c r="BK189" s="152">
        <f t="shared" si="29"/>
        <v>0</v>
      </c>
      <c r="BL189" s="13" t="s">
        <v>182</v>
      </c>
      <c r="BM189" s="151" t="s">
        <v>322</v>
      </c>
    </row>
    <row r="190" spans="2:65" s="1" customFormat="1" ht="24.25" customHeight="1">
      <c r="B190" s="28"/>
      <c r="C190" s="139" t="s">
        <v>323</v>
      </c>
      <c r="D190" s="139" t="s">
        <v>178</v>
      </c>
      <c r="E190" s="140" t="s">
        <v>324</v>
      </c>
      <c r="F190" s="141" t="s">
        <v>325</v>
      </c>
      <c r="G190" s="142" t="s">
        <v>247</v>
      </c>
      <c r="H190" s="143">
        <v>88.16</v>
      </c>
      <c r="I190" s="144"/>
      <c r="J190" s="145">
        <f t="shared" si="20"/>
        <v>0</v>
      </c>
      <c r="K190" s="146"/>
      <c r="L190" s="28"/>
      <c r="M190" s="147" t="s">
        <v>1</v>
      </c>
      <c r="N190" s="148" t="s">
        <v>41</v>
      </c>
      <c r="P190" s="149">
        <f t="shared" si="21"/>
        <v>0</v>
      </c>
      <c r="Q190" s="149">
        <v>0</v>
      </c>
      <c r="R190" s="149">
        <f t="shared" si="22"/>
        <v>0</v>
      </c>
      <c r="S190" s="149">
        <v>0</v>
      </c>
      <c r="T190" s="150">
        <f t="shared" si="23"/>
        <v>0</v>
      </c>
      <c r="AR190" s="151" t="s">
        <v>182</v>
      </c>
      <c r="AT190" s="151" t="s">
        <v>178</v>
      </c>
      <c r="AU190" s="151" t="s">
        <v>88</v>
      </c>
      <c r="AY190" s="13" t="s">
        <v>176</v>
      </c>
      <c r="BE190" s="152">
        <f t="shared" si="24"/>
        <v>0</v>
      </c>
      <c r="BF190" s="152">
        <f t="shared" si="25"/>
        <v>0</v>
      </c>
      <c r="BG190" s="152">
        <f t="shared" si="26"/>
        <v>0</v>
      </c>
      <c r="BH190" s="152">
        <f t="shared" si="27"/>
        <v>0</v>
      </c>
      <c r="BI190" s="152">
        <f t="shared" si="28"/>
        <v>0</v>
      </c>
      <c r="BJ190" s="13" t="s">
        <v>88</v>
      </c>
      <c r="BK190" s="152">
        <f t="shared" si="29"/>
        <v>0</v>
      </c>
      <c r="BL190" s="13" t="s">
        <v>182</v>
      </c>
      <c r="BM190" s="151" t="s">
        <v>326</v>
      </c>
    </row>
    <row r="191" spans="2:65" s="1" customFormat="1" ht="16.5" customHeight="1">
      <c r="B191" s="28"/>
      <c r="C191" s="139" t="s">
        <v>327</v>
      </c>
      <c r="D191" s="139" t="s">
        <v>178</v>
      </c>
      <c r="E191" s="140" t="s">
        <v>328</v>
      </c>
      <c r="F191" s="141" t="s">
        <v>329</v>
      </c>
      <c r="G191" s="142" t="s">
        <v>229</v>
      </c>
      <c r="H191" s="143">
        <v>2.645</v>
      </c>
      <c r="I191" s="144"/>
      <c r="J191" s="145">
        <f t="shared" si="20"/>
        <v>0</v>
      </c>
      <c r="K191" s="146"/>
      <c r="L191" s="28"/>
      <c r="M191" s="147" t="s">
        <v>1</v>
      </c>
      <c r="N191" s="148" t="s">
        <v>41</v>
      </c>
      <c r="P191" s="149">
        <f t="shared" si="21"/>
        <v>0</v>
      </c>
      <c r="Q191" s="149">
        <v>1.0152000000000001</v>
      </c>
      <c r="R191" s="149">
        <f t="shared" si="22"/>
        <v>2.6852040000000001</v>
      </c>
      <c r="S191" s="149">
        <v>0</v>
      </c>
      <c r="T191" s="150">
        <f t="shared" si="23"/>
        <v>0</v>
      </c>
      <c r="AR191" s="151" t="s">
        <v>182</v>
      </c>
      <c r="AT191" s="151" t="s">
        <v>178</v>
      </c>
      <c r="AU191" s="151" t="s">
        <v>88</v>
      </c>
      <c r="AY191" s="13" t="s">
        <v>176</v>
      </c>
      <c r="BE191" s="152">
        <f t="shared" si="24"/>
        <v>0</v>
      </c>
      <c r="BF191" s="152">
        <f t="shared" si="25"/>
        <v>0</v>
      </c>
      <c r="BG191" s="152">
        <f t="shared" si="26"/>
        <v>0</v>
      </c>
      <c r="BH191" s="152">
        <f t="shared" si="27"/>
        <v>0</v>
      </c>
      <c r="BI191" s="152">
        <f t="shared" si="28"/>
        <v>0</v>
      </c>
      <c r="BJ191" s="13" t="s">
        <v>88</v>
      </c>
      <c r="BK191" s="152">
        <f t="shared" si="29"/>
        <v>0</v>
      </c>
      <c r="BL191" s="13" t="s">
        <v>182</v>
      </c>
      <c r="BM191" s="151" t="s">
        <v>330</v>
      </c>
    </row>
    <row r="192" spans="2:65" s="1" customFormat="1" ht="24.25" customHeight="1">
      <c r="B192" s="28"/>
      <c r="C192" s="139" t="s">
        <v>331</v>
      </c>
      <c r="D192" s="139" t="s">
        <v>178</v>
      </c>
      <c r="E192" s="140" t="s">
        <v>332</v>
      </c>
      <c r="F192" s="141" t="s">
        <v>333</v>
      </c>
      <c r="G192" s="142" t="s">
        <v>334</v>
      </c>
      <c r="H192" s="143">
        <v>6</v>
      </c>
      <c r="I192" s="144"/>
      <c r="J192" s="145">
        <f t="shared" si="20"/>
        <v>0</v>
      </c>
      <c r="K192" s="146"/>
      <c r="L192" s="28"/>
      <c r="M192" s="147" t="s">
        <v>1</v>
      </c>
      <c r="N192" s="148" t="s">
        <v>41</v>
      </c>
      <c r="P192" s="149">
        <f t="shared" si="21"/>
        <v>0</v>
      </c>
      <c r="Q192" s="149">
        <v>2.6579999999999999E-2</v>
      </c>
      <c r="R192" s="149">
        <f t="shared" si="22"/>
        <v>0.15948000000000001</v>
      </c>
      <c r="S192" s="149">
        <v>0</v>
      </c>
      <c r="T192" s="150">
        <f t="shared" si="23"/>
        <v>0</v>
      </c>
      <c r="AR192" s="151" t="s">
        <v>182</v>
      </c>
      <c r="AT192" s="151" t="s">
        <v>178</v>
      </c>
      <c r="AU192" s="151" t="s">
        <v>88</v>
      </c>
      <c r="AY192" s="13" t="s">
        <v>176</v>
      </c>
      <c r="BE192" s="152">
        <f t="shared" si="24"/>
        <v>0</v>
      </c>
      <c r="BF192" s="152">
        <f t="shared" si="25"/>
        <v>0</v>
      </c>
      <c r="BG192" s="152">
        <f t="shared" si="26"/>
        <v>0</v>
      </c>
      <c r="BH192" s="152">
        <f t="shared" si="27"/>
        <v>0</v>
      </c>
      <c r="BI192" s="152">
        <f t="shared" si="28"/>
        <v>0</v>
      </c>
      <c r="BJ192" s="13" t="s">
        <v>88</v>
      </c>
      <c r="BK192" s="152">
        <f t="shared" si="29"/>
        <v>0</v>
      </c>
      <c r="BL192" s="13" t="s">
        <v>182</v>
      </c>
      <c r="BM192" s="151" t="s">
        <v>335</v>
      </c>
    </row>
    <row r="193" spans="2:65" s="1" customFormat="1" ht="24.25" customHeight="1">
      <c r="B193" s="28"/>
      <c r="C193" s="139" t="s">
        <v>336</v>
      </c>
      <c r="D193" s="139" t="s">
        <v>178</v>
      </c>
      <c r="E193" s="140" t="s">
        <v>337</v>
      </c>
      <c r="F193" s="141" t="s">
        <v>338</v>
      </c>
      <c r="G193" s="142" t="s">
        <v>334</v>
      </c>
      <c r="H193" s="143">
        <v>8</v>
      </c>
      <c r="I193" s="144"/>
      <c r="J193" s="145">
        <f t="shared" si="20"/>
        <v>0</v>
      </c>
      <c r="K193" s="146"/>
      <c r="L193" s="28"/>
      <c r="M193" s="147" t="s">
        <v>1</v>
      </c>
      <c r="N193" s="148" t="s">
        <v>41</v>
      </c>
      <c r="P193" s="149">
        <f t="shared" si="21"/>
        <v>0</v>
      </c>
      <c r="Q193" s="149">
        <v>3.9870000000000003E-2</v>
      </c>
      <c r="R193" s="149">
        <f t="shared" si="22"/>
        <v>0.31896000000000002</v>
      </c>
      <c r="S193" s="149">
        <v>0</v>
      </c>
      <c r="T193" s="150">
        <f t="shared" si="23"/>
        <v>0</v>
      </c>
      <c r="AR193" s="151" t="s">
        <v>182</v>
      </c>
      <c r="AT193" s="151" t="s">
        <v>178</v>
      </c>
      <c r="AU193" s="151" t="s">
        <v>88</v>
      </c>
      <c r="AY193" s="13" t="s">
        <v>176</v>
      </c>
      <c r="BE193" s="152">
        <f t="shared" si="24"/>
        <v>0</v>
      </c>
      <c r="BF193" s="152">
        <f t="shared" si="25"/>
        <v>0</v>
      </c>
      <c r="BG193" s="152">
        <f t="shared" si="26"/>
        <v>0</v>
      </c>
      <c r="BH193" s="152">
        <f t="shared" si="27"/>
        <v>0</v>
      </c>
      <c r="BI193" s="152">
        <f t="shared" si="28"/>
        <v>0</v>
      </c>
      <c r="BJ193" s="13" t="s">
        <v>88</v>
      </c>
      <c r="BK193" s="152">
        <f t="shared" si="29"/>
        <v>0</v>
      </c>
      <c r="BL193" s="13" t="s">
        <v>182</v>
      </c>
      <c r="BM193" s="151" t="s">
        <v>339</v>
      </c>
    </row>
    <row r="194" spans="2:65" s="1" customFormat="1" ht="33" customHeight="1">
      <c r="B194" s="28"/>
      <c r="C194" s="139" t="s">
        <v>340</v>
      </c>
      <c r="D194" s="139" t="s">
        <v>178</v>
      </c>
      <c r="E194" s="140" t="s">
        <v>341</v>
      </c>
      <c r="F194" s="141" t="s">
        <v>342</v>
      </c>
      <c r="G194" s="142" t="s">
        <v>247</v>
      </c>
      <c r="H194" s="143">
        <v>132.923</v>
      </c>
      <c r="I194" s="144"/>
      <c r="J194" s="145">
        <f t="shared" si="20"/>
        <v>0</v>
      </c>
      <c r="K194" s="146"/>
      <c r="L194" s="28"/>
      <c r="M194" s="147" t="s">
        <v>1</v>
      </c>
      <c r="N194" s="148" t="s">
        <v>41</v>
      </c>
      <c r="P194" s="149">
        <f t="shared" si="21"/>
        <v>0</v>
      </c>
      <c r="Q194" s="149">
        <v>7.3819999999999997E-2</v>
      </c>
      <c r="R194" s="149">
        <f t="shared" si="22"/>
        <v>9.8123758599999995</v>
      </c>
      <c r="S194" s="149">
        <v>0</v>
      </c>
      <c r="T194" s="150">
        <f t="shared" si="23"/>
        <v>0</v>
      </c>
      <c r="AR194" s="151" t="s">
        <v>182</v>
      </c>
      <c r="AT194" s="151" t="s">
        <v>178</v>
      </c>
      <c r="AU194" s="151" t="s">
        <v>88</v>
      </c>
      <c r="AY194" s="13" t="s">
        <v>176</v>
      </c>
      <c r="BE194" s="152">
        <f t="shared" si="24"/>
        <v>0</v>
      </c>
      <c r="BF194" s="152">
        <f t="shared" si="25"/>
        <v>0</v>
      </c>
      <c r="BG194" s="152">
        <f t="shared" si="26"/>
        <v>0</v>
      </c>
      <c r="BH194" s="152">
        <f t="shared" si="27"/>
        <v>0</v>
      </c>
      <c r="BI194" s="152">
        <f t="shared" si="28"/>
        <v>0</v>
      </c>
      <c r="BJ194" s="13" t="s">
        <v>88</v>
      </c>
      <c r="BK194" s="152">
        <f t="shared" si="29"/>
        <v>0</v>
      </c>
      <c r="BL194" s="13" t="s">
        <v>182</v>
      </c>
      <c r="BM194" s="151" t="s">
        <v>343</v>
      </c>
    </row>
    <row r="195" spans="2:65" s="1" customFormat="1" ht="33" customHeight="1">
      <c r="B195" s="28"/>
      <c r="C195" s="139" t="s">
        <v>344</v>
      </c>
      <c r="D195" s="139" t="s">
        <v>178</v>
      </c>
      <c r="E195" s="140" t="s">
        <v>345</v>
      </c>
      <c r="F195" s="141" t="s">
        <v>346</v>
      </c>
      <c r="G195" s="142" t="s">
        <v>247</v>
      </c>
      <c r="H195" s="143">
        <v>364.85</v>
      </c>
      <c r="I195" s="144"/>
      <c r="J195" s="145">
        <f t="shared" si="20"/>
        <v>0</v>
      </c>
      <c r="K195" s="146"/>
      <c r="L195" s="28"/>
      <c r="M195" s="147" t="s">
        <v>1</v>
      </c>
      <c r="N195" s="148" t="s">
        <v>41</v>
      </c>
      <c r="P195" s="149">
        <f t="shared" si="21"/>
        <v>0</v>
      </c>
      <c r="Q195" s="149">
        <v>0.11069</v>
      </c>
      <c r="R195" s="149">
        <f t="shared" si="22"/>
        <v>40.385246500000001</v>
      </c>
      <c r="S195" s="149">
        <v>0</v>
      </c>
      <c r="T195" s="150">
        <f t="shared" si="23"/>
        <v>0</v>
      </c>
      <c r="AR195" s="151" t="s">
        <v>182</v>
      </c>
      <c r="AT195" s="151" t="s">
        <v>178</v>
      </c>
      <c r="AU195" s="151" t="s">
        <v>88</v>
      </c>
      <c r="AY195" s="13" t="s">
        <v>176</v>
      </c>
      <c r="BE195" s="152">
        <f t="shared" si="24"/>
        <v>0</v>
      </c>
      <c r="BF195" s="152">
        <f t="shared" si="25"/>
        <v>0</v>
      </c>
      <c r="BG195" s="152">
        <f t="shared" si="26"/>
        <v>0</v>
      </c>
      <c r="BH195" s="152">
        <f t="shared" si="27"/>
        <v>0</v>
      </c>
      <c r="BI195" s="152">
        <f t="shared" si="28"/>
        <v>0</v>
      </c>
      <c r="BJ195" s="13" t="s">
        <v>88</v>
      </c>
      <c r="BK195" s="152">
        <f t="shared" si="29"/>
        <v>0</v>
      </c>
      <c r="BL195" s="13" t="s">
        <v>182</v>
      </c>
      <c r="BM195" s="151" t="s">
        <v>347</v>
      </c>
    </row>
    <row r="196" spans="2:65" s="11" customFormat="1" ht="22.75" customHeight="1">
      <c r="B196" s="127"/>
      <c r="D196" s="128" t="s">
        <v>74</v>
      </c>
      <c r="E196" s="137" t="s">
        <v>182</v>
      </c>
      <c r="F196" s="137" t="s">
        <v>348</v>
      </c>
      <c r="I196" s="130"/>
      <c r="J196" s="138">
        <f>BK196</f>
        <v>0</v>
      </c>
      <c r="L196" s="127"/>
      <c r="M196" s="132"/>
      <c r="P196" s="133">
        <f>SUM(P197:P199)</f>
        <v>0</v>
      </c>
      <c r="R196" s="133">
        <f>SUM(R197:R199)</f>
        <v>2.1151235399999999</v>
      </c>
      <c r="T196" s="134">
        <f>SUM(T197:T199)</f>
        <v>0</v>
      </c>
      <c r="AR196" s="128" t="s">
        <v>82</v>
      </c>
      <c r="AT196" s="135" t="s">
        <v>74</v>
      </c>
      <c r="AU196" s="135" t="s">
        <v>82</v>
      </c>
      <c r="AY196" s="128" t="s">
        <v>176</v>
      </c>
      <c r="BK196" s="136">
        <f>SUM(BK197:BK199)</f>
        <v>0</v>
      </c>
    </row>
    <row r="197" spans="2:65" s="1" customFormat="1" ht="21.75" customHeight="1">
      <c r="B197" s="28"/>
      <c r="C197" s="139" t="s">
        <v>349</v>
      </c>
      <c r="D197" s="139" t="s">
        <v>178</v>
      </c>
      <c r="E197" s="140" t="s">
        <v>350</v>
      </c>
      <c r="F197" s="141" t="s">
        <v>351</v>
      </c>
      <c r="G197" s="142" t="s">
        <v>181</v>
      </c>
      <c r="H197" s="143">
        <v>0.79300000000000004</v>
      </c>
      <c r="I197" s="144"/>
      <c r="J197" s="145">
        <f>ROUND(I197*H197,2)</f>
        <v>0</v>
      </c>
      <c r="K197" s="146"/>
      <c r="L197" s="28"/>
      <c r="M197" s="147" t="s">
        <v>1</v>
      </c>
      <c r="N197" s="148" t="s">
        <v>41</v>
      </c>
      <c r="P197" s="149">
        <f>O197*H197</f>
        <v>0</v>
      </c>
      <c r="Q197" s="149">
        <v>2.4157899999999999</v>
      </c>
      <c r="R197" s="149">
        <f>Q197*H197</f>
        <v>1.91572147</v>
      </c>
      <c r="S197" s="149">
        <v>0</v>
      </c>
      <c r="T197" s="150">
        <f>S197*H197</f>
        <v>0</v>
      </c>
      <c r="AR197" s="151" t="s">
        <v>182</v>
      </c>
      <c r="AT197" s="151" t="s">
        <v>178</v>
      </c>
      <c r="AU197" s="151" t="s">
        <v>88</v>
      </c>
      <c r="AY197" s="13" t="s">
        <v>176</v>
      </c>
      <c r="BE197" s="152">
        <f>IF(N197="základná",J197,0)</f>
        <v>0</v>
      </c>
      <c r="BF197" s="152">
        <f>IF(N197="znížená",J197,0)</f>
        <v>0</v>
      </c>
      <c r="BG197" s="152">
        <f>IF(N197="zákl. prenesená",J197,0)</f>
        <v>0</v>
      </c>
      <c r="BH197" s="152">
        <f>IF(N197="zníž. prenesená",J197,0)</f>
        <v>0</v>
      </c>
      <c r="BI197" s="152">
        <f>IF(N197="nulová",J197,0)</f>
        <v>0</v>
      </c>
      <c r="BJ197" s="13" t="s">
        <v>88</v>
      </c>
      <c r="BK197" s="152">
        <f>ROUND(I197*H197,2)</f>
        <v>0</v>
      </c>
      <c r="BL197" s="13" t="s">
        <v>182</v>
      </c>
      <c r="BM197" s="151" t="s">
        <v>352</v>
      </c>
    </row>
    <row r="198" spans="2:65" s="1" customFormat="1" ht="24.25" customHeight="1">
      <c r="B198" s="28"/>
      <c r="C198" s="139" t="s">
        <v>353</v>
      </c>
      <c r="D198" s="139" t="s">
        <v>178</v>
      </c>
      <c r="E198" s="140" t="s">
        <v>354</v>
      </c>
      <c r="F198" s="141" t="s">
        <v>355</v>
      </c>
      <c r="G198" s="142" t="s">
        <v>229</v>
      </c>
      <c r="H198" s="143">
        <v>7.9000000000000001E-2</v>
      </c>
      <c r="I198" s="144"/>
      <c r="J198" s="145">
        <f>ROUND(I198*H198,2)</f>
        <v>0</v>
      </c>
      <c r="K198" s="146"/>
      <c r="L198" s="28"/>
      <c r="M198" s="147" t="s">
        <v>1</v>
      </c>
      <c r="N198" s="148" t="s">
        <v>41</v>
      </c>
      <c r="P198" s="149">
        <f>O198*H198</f>
        <v>0</v>
      </c>
      <c r="Q198" s="149">
        <v>1.01657</v>
      </c>
      <c r="R198" s="149">
        <f>Q198*H198</f>
        <v>8.0309030000000003E-2</v>
      </c>
      <c r="S198" s="149">
        <v>0</v>
      </c>
      <c r="T198" s="150">
        <f>S198*H198</f>
        <v>0</v>
      </c>
      <c r="AR198" s="151" t="s">
        <v>182</v>
      </c>
      <c r="AT198" s="151" t="s">
        <v>178</v>
      </c>
      <c r="AU198" s="151" t="s">
        <v>88</v>
      </c>
      <c r="AY198" s="13" t="s">
        <v>176</v>
      </c>
      <c r="BE198" s="152">
        <f>IF(N198="základná",J198,0)</f>
        <v>0</v>
      </c>
      <c r="BF198" s="152">
        <f>IF(N198="znížená",J198,0)</f>
        <v>0</v>
      </c>
      <c r="BG198" s="152">
        <f>IF(N198="zákl. prenesená",J198,0)</f>
        <v>0</v>
      </c>
      <c r="BH198" s="152">
        <f>IF(N198="zníž. prenesená",J198,0)</f>
        <v>0</v>
      </c>
      <c r="BI198" s="152">
        <f>IF(N198="nulová",J198,0)</f>
        <v>0</v>
      </c>
      <c r="BJ198" s="13" t="s">
        <v>88</v>
      </c>
      <c r="BK198" s="152">
        <f>ROUND(I198*H198,2)</f>
        <v>0</v>
      </c>
      <c r="BL198" s="13" t="s">
        <v>182</v>
      </c>
      <c r="BM198" s="151" t="s">
        <v>356</v>
      </c>
    </row>
    <row r="199" spans="2:65" s="1" customFormat="1" ht="24.25" customHeight="1">
      <c r="B199" s="28"/>
      <c r="C199" s="139" t="s">
        <v>357</v>
      </c>
      <c r="D199" s="139" t="s">
        <v>178</v>
      </c>
      <c r="E199" s="140" t="s">
        <v>358</v>
      </c>
      <c r="F199" s="141" t="s">
        <v>359</v>
      </c>
      <c r="G199" s="142" t="s">
        <v>229</v>
      </c>
      <c r="H199" s="143">
        <v>9.9000000000000005E-2</v>
      </c>
      <c r="I199" s="144"/>
      <c r="J199" s="145">
        <f>ROUND(I199*H199,2)</f>
        <v>0</v>
      </c>
      <c r="K199" s="146"/>
      <c r="L199" s="28"/>
      <c r="M199" s="147" t="s">
        <v>1</v>
      </c>
      <c r="N199" s="148" t="s">
        <v>41</v>
      </c>
      <c r="P199" s="149">
        <f>O199*H199</f>
        <v>0</v>
      </c>
      <c r="Q199" s="149">
        <v>1.20296</v>
      </c>
      <c r="R199" s="149">
        <f>Q199*H199</f>
        <v>0.11909304000000001</v>
      </c>
      <c r="S199" s="149">
        <v>0</v>
      </c>
      <c r="T199" s="150">
        <f>S199*H199</f>
        <v>0</v>
      </c>
      <c r="AR199" s="151" t="s">
        <v>182</v>
      </c>
      <c r="AT199" s="151" t="s">
        <v>178</v>
      </c>
      <c r="AU199" s="151" t="s">
        <v>88</v>
      </c>
      <c r="AY199" s="13" t="s">
        <v>176</v>
      </c>
      <c r="BE199" s="152">
        <f>IF(N199="základná",J199,0)</f>
        <v>0</v>
      </c>
      <c r="BF199" s="152">
        <f>IF(N199="znížená",J199,0)</f>
        <v>0</v>
      </c>
      <c r="BG199" s="152">
        <f>IF(N199="zákl. prenesená",J199,0)</f>
        <v>0</v>
      </c>
      <c r="BH199" s="152">
        <f>IF(N199="zníž. prenesená",J199,0)</f>
        <v>0</v>
      </c>
      <c r="BI199" s="152">
        <f>IF(N199="nulová",J199,0)</f>
        <v>0</v>
      </c>
      <c r="BJ199" s="13" t="s">
        <v>88</v>
      </c>
      <c r="BK199" s="152">
        <f>ROUND(I199*H199,2)</f>
        <v>0</v>
      </c>
      <c r="BL199" s="13" t="s">
        <v>182</v>
      </c>
      <c r="BM199" s="151" t="s">
        <v>360</v>
      </c>
    </row>
    <row r="200" spans="2:65" s="11" customFormat="1" ht="22.75" customHeight="1">
      <c r="B200" s="127"/>
      <c r="D200" s="128" t="s">
        <v>74</v>
      </c>
      <c r="E200" s="137" t="s">
        <v>198</v>
      </c>
      <c r="F200" s="137" t="s">
        <v>361</v>
      </c>
      <c r="I200" s="130"/>
      <c r="J200" s="138">
        <f>BK200</f>
        <v>0</v>
      </c>
      <c r="L200" s="127"/>
      <c r="M200" s="132"/>
      <c r="P200" s="133">
        <f>SUM(P201:P215)</f>
        <v>0</v>
      </c>
      <c r="R200" s="133">
        <f>SUM(R201:R215)</f>
        <v>405.63871741000003</v>
      </c>
      <c r="T200" s="134">
        <f>SUM(T201:T215)</f>
        <v>0</v>
      </c>
      <c r="AR200" s="128" t="s">
        <v>82</v>
      </c>
      <c r="AT200" s="135" t="s">
        <v>74</v>
      </c>
      <c r="AU200" s="135" t="s">
        <v>82</v>
      </c>
      <c r="AY200" s="128" t="s">
        <v>176</v>
      </c>
      <c r="BK200" s="136">
        <f>SUM(BK201:BK215)</f>
        <v>0</v>
      </c>
    </row>
    <row r="201" spans="2:65" s="1" customFormat="1" ht="16.5" customHeight="1">
      <c r="B201" s="28"/>
      <c r="C201" s="139" t="s">
        <v>362</v>
      </c>
      <c r="D201" s="139" t="s">
        <v>178</v>
      </c>
      <c r="E201" s="140" t="s">
        <v>363</v>
      </c>
      <c r="F201" s="141" t="s">
        <v>364</v>
      </c>
      <c r="G201" s="142" t="s">
        <v>247</v>
      </c>
      <c r="H201" s="143">
        <v>762.053</v>
      </c>
      <c r="I201" s="144"/>
      <c r="J201" s="145">
        <f t="shared" ref="J201:J215" si="30">ROUND(I201*H201,2)</f>
        <v>0</v>
      </c>
      <c r="K201" s="146"/>
      <c r="L201" s="28"/>
      <c r="M201" s="147" t="s">
        <v>1</v>
      </c>
      <c r="N201" s="148" t="s">
        <v>41</v>
      </c>
      <c r="P201" s="149">
        <f t="shared" ref="P201:P215" si="31">O201*H201</f>
        <v>0</v>
      </c>
      <c r="Q201" s="149">
        <v>4.4600000000000004E-3</v>
      </c>
      <c r="R201" s="149">
        <f t="shared" ref="R201:R215" si="32">Q201*H201</f>
        <v>3.3987563800000005</v>
      </c>
      <c r="S201" s="149">
        <v>0</v>
      </c>
      <c r="T201" s="150">
        <f t="shared" ref="T201:T215" si="33">S201*H201</f>
        <v>0</v>
      </c>
      <c r="AR201" s="151" t="s">
        <v>182</v>
      </c>
      <c r="AT201" s="151" t="s">
        <v>178</v>
      </c>
      <c r="AU201" s="151" t="s">
        <v>88</v>
      </c>
      <c r="AY201" s="13" t="s">
        <v>176</v>
      </c>
      <c r="BE201" s="152">
        <f t="shared" ref="BE201:BE215" si="34">IF(N201="základná",J201,0)</f>
        <v>0</v>
      </c>
      <c r="BF201" s="152">
        <f t="shared" ref="BF201:BF215" si="35">IF(N201="znížená",J201,0)</f>
        <v>0</v>
      </c>
      <c r="BG201" s="152">
        <f t="shared" ref="BG201:BG215" si="36">IF(N201="zákl. prenesená",J201,0)</f>
        <v>0</v>
      </c>
      <c r="BH201" s="152">
        <f t="shared" ref="BH201:BH215" si="37">IF(N201="zníž. prenesená",J201,0)</f>
        <v>0</v>
      </c>
      <c r="BI201" s="152">
        <f t="shared" ref="BI201:BI215" si="38">IF(N201="nulová",J201,0)</f>
        <v>0</v>
      </c>
      <c r="BJ201" s="13" t="s">
        <v>88</v>
      </c>
      <c r="BK201" s="152">
        <f t="shared" ref="BK201:BK215" si="39">ROUND(I201*H201,2)</f>
        <v>0</v>
      </c>
      <c r="BL201" s="13" t="s">
        <v>182</v>
      </c>
      <c r="BM201" s="151" t="s">
        <v>365</v>
      </c>
    </row>
    <row r="202" spans="2:65" s="1" customFormat="1" ht="24.25" customHeight="1">
      <c r="B202" s="28"/>
      <c r="C202" s="139" t="s">
        <v>366</v>
      </c>
      <c r="D202" s="139" t="s">
        <v>178</v>
      </c>
      <c r="E202" s="140" t="s">
        <v>367</v>
      </c>
      <c r="F202" s="141" t="s">
        <v>368</v>
      </c>
      <c r="G202" s="142" t="s">
        <v>247</v>
      </c>
      <c r="H202" s="143">
        <v>1015.516</v>
      </c>
      <c r="I202" s="144"/>
      <c r="J202" s="145">
        <f t="shared" si="30"/>
        <v>0</v>
      </c>
      <c r="K202" s="146"/>
      <c r="L202" s="28"/>
      <c r="M202" s="147" t="s">
        <v>1</v>
      </c>
      <c r="N202" s="148" t="s">
        <v>41</v>
      </c>
      <c r="P202" s="149">
        <f t="shared" si="31"/>
        <v>0</v>
      </c>
      <c r="Q202" s="149">
        <v>5.1500000000000001E-3</v>
      </c>
      <c r="R202" s="149">
        <f t="shared" si="32"/>
        <v>5.2299074000000001</v>
      </c>
      <c r="S202" s="149">
        <v>0</v>
      </c>
      <c r="T202" s="150">
        <f t="shared" si="33"/>
        <v>0</v>
      </c>
      <c r="AR202" s="151" t="s">
        <v>182</v>
      </c>
      <c r="AT202" s="151" t="s">
        <v>178</v>
      </c>
      <c r="AU202" s="151" t="s">
        <v>88</v>
      </c>
      <c r="AY202" s="13" t="s">
        <v>176</v>
      </c>
      <c r="BE202" s="152">
        <f t="shared" si="34"/>
        <v>0</v>
      </c>
      <c r="BF202" s="152">
        <f t="shared" si="35"/>
        <v>0</v>
      </c>
      <c r="BG202" s="152">
        <f t="shared" si="36"/>
        <v>0</v>
      </c>
      <c r="BH202" s="152">
        <f t="shared" si="37"/>
        <v>0</v>
      </c>
      <c r="BI202" s="152">
        <f t="shared" si="38"/>
        <v>0</v>
      </c>
      <c r="BJ202" s="13" t="s">
        <v>88</v>
      </c>
      <c r="BK202" s="152">
        <f t="shared" si="39"/>
        <v>0</v>
      </c>
      <c r="BL202" s="13" t="s">
        <v>182</v>
      </c>
      <c r="BM202" s="151" t="s">
        <v>369</v>
      </c>
    </row>
    <row r="203" spans="2:65" s="1" customFormat="1" ht="24.25" customHeight="1">
      <c r="B203" s="28"/>
      <c r="C203" s="139" t="s">
        <v>370</v>
      </c>
      <c r="D203" s="139" t="s">
        <v>178</v>
      </c>
      <c r="E203" s="140" t="s">
        <v>371</v>
      </c>
      <c r="F203" s="141" t="s">
        <v>372</v>
      </c>
      <c r="G203" s="142" t="s">
        <v>181</v>
      </c>
      <c r="H203" s="143">
        <v>67.38</v>
      </c>
      <c r="I203" s="144"/>
      <c r="J203" s="145">
        <f t="shared" si="30"/>
        <v>0</v>
      </c>
      <c r="K203" s="146"/>
      <c r="L203" s="28"/>
      <c r="M203" s="147" t="s">
        <v>1</v>
      </c>
      <c r="N203" s="148" t="s">
        <v>41</v>
      </c>
      <c r="P203" s="149">
        <f t="shared" si="31"/>
        <v>0</v>
      </c>
      <c r="Q203" s="149">
        <v>2.4157199999999999</v>
      </c>
      <c r="R203" s="149">
        <f t="shared" si="32"/>
        <v>162.77121359999998</v>
      </c>
      <c r="S203" s="149">
        <v>0</v>
      </c>
      <c r="T203" s="150">
        <f t="shared" si="33"/>
        <v>0</v>
      </c>
      <c r="AR203" s="151" t="s">
        <v>182</v>
      </c>
      <c r="AT203" s="151" t="s">
        <v>178</v>
      </c>
      <c r="AU203" s="151" t="s">
        <v>88</v>
      </c>
      <c r="AY203" s="13" t="s">
        <v>176</v>
      </c>
      <c r="BE203" s="152">
        <f t="shared" si="34"/>
        <v>0</v>
      </c>
      <c r="BF203" s="152">
        <f t="shared" si="35"/>
        <v>0</v>
      </c>
      <c r="BG203" s="152">
        <f t="shared" si="36"/>
        <v>0</v>
      </c>
      <c r="BH203" s="152">
        <f t="shared" si="37"/>
        <v>0</v>
      </c>
      <c r="BI203" s="152">
        <f t="shared" si="38"/>
        <v>0</v>
      </c>
      <c r="BJ203" s="13" t="s">
        <v>88</v>
      </c>
      <c r="BK203" s="152">
        <f t="shared" si="39"/>
        <v>0</v>
      </c>
      <c r="BL203" s="13" t="s">
        <v>182</v>
      </c>
      <c r="BM203" s="151" t="s">
        <v>373</v>
      </c>
    </row>
    <row r="204" spans="2:65" s="1" customFormat="1" ht="24.25" customHeight="1">
      <c r="B204" s="28"/>
      <c r="C204" s="139" t="s">
        <v>374</v>
      </c>
      <c r="D204" s="139" t="s">
        <v>178</v>
      </c>
      <c r="E204" s="140" t="s">
        <v>375</v>
      </c>
      <c r="F204" s="141" t="s">
        <v>376</v>
      </c>
      <c r="G204" s="142" t="s">
        <v>181</v>
      </c>
      <c r="H204" s="143">
        <v>71.685000000000002</v>
      </c>
      <c r="I204" s="144"/>
      <c r="J204" s="145">
        <f t="shared" si="30"/>
        <v>0</v>
      </c>
      <c r="K204" s="146"/>
      <c r="L204" s="28"/>
      <c r="M204" s="147" t="s">
        <v>1</v>
      </c>
      <c r="N204" s="148" t="s">
        <v>41</v>
      </c>
      <c r="P204" s="149">
        <f t="shared" si="31"/>
        <v>0</v>
      </c>
      <c r="Q204" s="149">
        <v>2.2654899999999998</v>
      </c>
      <c r="R204" s="149">
        <f t="shared" si="32"/>
        <v>162.40165064999999</v>
      </c>
      <c r="S204" s="149">
        <v>0</v>
      </c>
      <c r="T204" s="150">
        <f t="shared" si="33"/>
        <v>0</v>
      </c>
      <c r="AR204" s="151" t="s">
        <v>182</v>
      </c>
      <c r="AT204" s="151" t="s">
        <v>178</v>
      </c>
      <c r="AU204" s="151" t="s">
        <v>88</v>
      </c>
      <c r="AY204" s="13" t="s">
        <v>176</v>
      </c>
      <c r="BE204" s="152">
        <f t="shared" si="34"/>
        <v>0</v>
      </c>
      <c r="BF204" s="152">
        <f t="shared" si="35"/>
        <v>0</v>
      </c>
      <c r="BG204" s="152">
        <f t="shared" si="36"/>
        <v>0</v>
      </c>
      <c r="BH204" s="152">
        <f t="shared" si="37"/>
        <v>0</v>
      </c>
      <c r="BI204" s="152">
        <f t="shared" si="38"/>
        <v>0</v>
      </c>
      <c r="BJ204" s="13" t="s">
        <v>88</v>
      </c>
      <c r="BK204" s="152">
        <f t="shared" si="39"/>
        <v>0</v>
      </c>
      <c r="BL204" s="13" t="s">
        <v>182</v>
      </c>
      <c r="BM204" s="151" t="s">
        <v>377</v>
      </c>
    </row>
    <row r="205" spans="2:65" s="1" customFormat="1" ht="21.75" customHeight="1">
      <c r="B205" s="28"/>
      <c r="C205" s="139" t="s">
        <v>378</v>
      </c>
      <c r="D205" s="139" t="s">
        <v>178</v>
      </c>
      <c r="E205" s="140" t="s">
        <v>379</v>
      </c>
      <c r="F205" s="141" t="s">
        <v>380</v>
      </c>
      <c r="G205" s="142" t="s">
        <v>247</v>
      </c>
      <c r="H205" s="143">
        <v>9.2129999999999992</v>
      </c>
      <c r="I205" s="144"/>
      <c r="J205" s="145">
        <f t="shared" si="30"/>
        <v>0</v>
      </c>
      <c r="K205" s="146"/>
      <c r="L205" s="28"/>
      <c r="M205" s="147" t="s">
        <v>1</v>
      </c>
      <c r="N205" s="148" t="s">
        <v>41</v>
      </c>
      <c r="P205" s="149">
        <f t="shared" si="31"/>
        <v>0</v>
      </c>
      <c r="Q205" s="149">
        <v>7.8600000000000007E-3</v>
      </c>
      <c r="R205" s="149">
        <f t="shared" si="32"/>
        <v>7.2414179999999995E-2</v>
      </c>
      <c r="S205" s="149">
        <v>0</v>
      </c>
      <c r="T205" s="150">
        <f t="shared" si="33"/>
        <v>0</v>
      </c>
      <c r="AR205" s="151" t="s">
        <v>182</v>
      </c>
      <c r="AT205" s="151" t="s">
        <v>178</v>
      </c>
      <c r="AU205" s="151" t="s">
        <v>88</v>
      </c>
      <c r="AY205" s="13" t="s">
        <v>176</v>
      </c>
      <c r="BE205" s="152">
        <f t="shared" si="34"/>
        <v>0</v>
      </c>
      <c r="BF205" s="152">
        <f t="shared" si="35"/>
        <v>0</v>
      </c>
      <c r="BG205" s="152">
        <f t="shared" si="36"/>
        <v>0</v>
      </c>
      <c r="BH205" s="152">
        <f t="shared" si="37"/>
        <v>0</v>
      </c>
      <c r="BI205" s="152">
        <f t="shared" si="38"/>
        <v>0</v>
      </c>
      <c r="BJ205" s="13" t="s">
        <v>88</v>
      </c>
      <c r="BK205" s="152">
        <f t="shared" si="39"/>
        <v>0</v>
      </c>
      <c r="BL205" s="13" t="s">
        <v>182</v>
      </c>
      <c r="BM205" s="151" t="s">
        <v>381</v>
      </c>
    </row>
    <row r="206" spans="2:65" s="1" customFormat="1" ht="21.75" customHeight="1">
      <c r="B206" s="28"/>
      <c r="C206" s="139" t="s">
        <v>382</v>
      </c>
      <c r="D206" s="139" t="s">
        <v>178</v>
      </c>
      <c r="E206" s="140" t="s">
        <v>383</v>
      </c>
      <c r="F206" s="141" t="s">
        <v>384</v>
      </c>
      <c r="G206" s="142" t="s">
        <v>247</v>
      </c>
      <c r="H206" s="143">
        <v>9.2129999999999992</v>
      </c>
      <c r="I206" s="144"/>
      <c r="J206" s="145">
        <f t="shared" si="30"/>
        <v>0</v>
      </c>
      <c r="K206" s="146"/>
      <c r="L206" s="28"/>
      <c r="M206" s="147" t="s">
        <v>1</v>
      </c>
      <c r="N206" s="148" t="s">
        <v>41</v>
      </c>
      <c r="P206" s="149">
        <f t="shared" si="31"/>
        <v>0</v>
      </c>
      <c r="Q206" s="149">
        <v>0</v>
      </c>
      <c r="R206" s="149">
        <f t="shared" si="32"/>
        <v>0</v>
      </c>
      <c r="S206" s="149">
        <v>0</v>
      </c>
      <c r="T206" s="150">
        <f t="shared" si="33"/>
        <v>0</v>
      </c>
      <c r="AR206" s="151" t="s">
        <v>182</v>
      </c>
      <c r="AT206" s="151" t="s">
        <v>178</v>
      </c>
      <c r="AU206" s="151" t="s">
        <v>88</v>
      </c>
      <c r="AY206" s="13" t="s">
        <v>176</v>
      </c>
      <c r="BE206" s="152">
        <f t="shared" si="34"/>
        <v>0</v>
      </c>
      <c r="BF206" s="152">
        <f t="shared" si="35"/>
        <v>0</v>
      </c>
      <c r="BG206" s="152">
        <f t="shared" si="36"/>
        <v>0</v>
      </c>
      <c r="BH206" s="152">
        <f t="shared" si="37"/>
        <v>0</v>
      </c>
      <c r="BI206" s="152">
        <f t="shared" si="38"/>
        <v>0</v>
      </c>
      <c r="BJ206" s="13" t="s">
        <v>88</v>
      </c>
      <c r="BK206" s="152">
        <f t="shared" si="39"/>
        <v>0</v>
      </c>
      <c r="BL206" s="13" t="s">
        <v>182</v>
      </c>
      <c r="BM206" s="151" t="s">
        <v>385</v>
      </c>
    </row>
    <row r="207" spans="2:65" s="1" customFormat="1" ht="33" customHeight="1">
      <c r="B207" s="28"/>
      <c r="C207" s="139" t="s">
        <v>386</v>
      </c>
      <c r="D207" s="139" t="s">
        <v>178</v>
      </c>
      <c r="E207" s="140" t="s">
        <v>387</v>
      </c>
      <c r="F207" s="141" t="s">
        <v>388</v>
      </c>
      <c r="G207" s="142" t="s">
        <v>229</v>
      </c>
      <c r="H207" s="143">
        <v>0.5</v>
      </c>
      <c r="I207" s="144"/>
      <c r="J207" s="145">
        <f t="shared" si="30"/>
        <v>0</v>
      </c>
      <c r="K207" s="146"/>
      <c r="L207" s="28"/>
      <c r="M207" s="147" t="s">
        <v>1</v>
      </c>
      <c r="N207" s="148" t="s">
        <v>41</v>
      </c>
      <c r="P207" s="149">
        <f t="shared" si="31"/>
        <v>0</v>
      </c>
      <c r="Q207" s="149">
        <v>1.00865</v>
      </c>
      <c r="R207" s="149">
        <f t="shared" si="32"/>
        <v>0.50432500000000002</v>
      </c>
      <c r="S207" s="149">
        <v>0</v>
      </c>
      <c r="T207" s="150">
        <f t="shared" si="33"/>
        <v>0</v>
      </c>
      <c r="AR207" s="151" t="s">
        <v>182</v>
      </c>
      <c r="AT207" s="151" t="s">
        <v>178</v>
      </c>
      <c r="AU207" s="151" t="s">
        <v>88</v>
      </c>
      <c r="AY207" s="13" t="s">
        <v>176</v>
      </c>
      <c r="BE207" s="152">
        <f t="shared" si="34"/>
        <v>0</v>
      </c>
      <c r="BF207" s="152">
        <f t="shared" si="35"/>
        <v>0</v>
      </c>
      <c r="BG207" s="152">
        <f t="shared" si="36"/>
        <v>0</v>
      </c>
      <c r="BH207" s="152">
        <f t="shared" si="37"/>
        <v>0</v>
      </c>
      <c r="BI207" s="152">
        <f t="shared" si="38"/>
        <v>0</v>
      </c>
      <c r="BJ207" s="13" t="s">
        <v>88</v>
      </c>
      <c r="BK207" s="152">
        <f t="shared" si="39"/>
        <v>0</v>
      </c>
      <c r="BL207" s="13" t="s">
        <v>182</v>
      </c>
      <c r="BM207" s="151" t="s">
        <v>389</v>
      </c>
    </row>
    <row r="208" spans="2:65" s="1" customFormat="1" ht="33" customHeight="1">
      <c r="B208" s="28"/>
      <c r="C208" s="139" t="s">
        <v>390</v>
      </c>
      <c r="D208" s="139" t="s">
        <v>178</v>
      </c>
      <c r="E208" s="140" t="s">
        <v>391</v>
      </c>
      <c r="F208" s="141" t="s">
        <v>392</v>
      </c>
      <c r="G208" s="142" t="s">
        <v>229</v>
      </c>
      <c r="H208" s="143">
        <v>3.3580000000000001</v>
      </c>
      <c r="I208" s="144"/>
      <c r="J208" s="145">
        <f t="shared" si="30"/>
        <v>0</v>
      </c>
      <c r="K208" s="146"/>
      <c r="L208" s="28"/>
      <c r="M208" s="147" t="s">
        <v>1</v>
      </c>
      <c r="N208" s="148" t="s">
        <v>41</v>
      </c>
      <c r="P208" s="149">
        <f t="shared" si="31"/>
        <v>0</v>
      </c>
      <c r="Q208" s="149">
        <v>1.20296</v>
      </c>
      <c r="R208" s="149">
        <f t="shared" si="32"/>
        <v>4.0395396799999999</v>
      </c>
      <c r="S208" s="149">
        <v>0</v>
      </c>
      <c r="T208" s="150">
        <f t="shared" si="33"/>
        <v>0</v>
      </c>
      <c r="AR208" s="151" t="s">
        <v>182</v>
      </c>
      <c r="AT208" s="151" t="s">
        <v>178</v>
      </c>
      <c r="AU208" s="151" t="s">
        <v>88</v>
      </c>
      <c r="AY208" s="13" t="s">
        <v>176</v>
      </c>
      <c r="BE208" s="152">
        <f t="shared" si="34"/>
        <v>0</v>
      </c>
      <c r="BF208" s="152">
        <f t="shared" si="35"/>
        <v>0</v>
      </c>
      <c r="BG208" s="152">
        <f t="shared" si="36"/>
        <v>0</v>
      </c>
      <c r="BH208" s="152">
        <f t="shared" si="37"/>
        <v>0</v>
      </c>
      <c r="BI208" s="152">
        <f t="shared" si="38"/>
        <v>0</v>
      </c>
      <c r="BJ208" s="13" t="s">
        <v>88</v>
      </c>
      <c r="BK208" s="152">
        <f t="shared" si="39"/>
        <v>0</v>
      </c>
      <c r="BL208" s="13" t="s">
        <v>182</v>
      </c>
      <c r="BM208" s="151" t="s">
        <v>393</v>
      </c>
    </row>
    <row r="209" spans="2:65" s="1" customFormat="1" ht="24.25" customHeight="1">
      <c r="B209" s="28"/>
      <c r="C209" s="139" t="s">
        <v>394</v>
      </c>
      <c r="D209" s="139" t="s">
        <v>178</v>
      </c>
      <c r="E209" s="140" t="s">
        <v>395</v>
      </c>
      <c r="F209" s="141" t="s">
        <v>396</v>
      </c>
      <c r="G209" s="142" t="s">
        <v>247</v>
      </c>
      <c r="H209" s="143">
        <v>477.9</v>
      </c>
      <c r="I209" s="144"/>
      <c r="J209" s="145">
        <f t="shared" si="30"/>
        <v>0</v>
      </c>
      <c r="K209" s="146"/>
      <c r="L209" s="28"/>
      <c r="M209" s="147" t="s">
        <v>1</v>
      </c>
      <c r="N209" s="148" t="s">
        <v>41</v>
      </c>
      <c r="P209" s="149">
        <f t="shared" si="31"/>
        <v>0</v>
      </c>
      <c r="Q209" s="149">
        <v>0</v>
      </c>
      <c r="R209" s="149">
        <f t="shared" si="32"/>
        <v>0</v>
      </c>
      <c r="S209" s="149">
        <v>0</v>
      </c>
      <c r="T209" s="150">
        <f t="shared" si="33"/>
        <v>0</v>
      </c>
      <c r="AR209" s="151" t="s">
        <v>182</v>
      </c>
      <c r="AT209" s="151" t="s">
        <v>178</v>
      </c>
      <c r="AU209" s="151" t="s">
        <v>88</v>
      </c>
      <c r="AY209" s="13" t="s">
        <v>176</v>
      </c>
      <c r="BE209" s="152">
        <f t="shared" si="34"/>
        <v>0</v>
      </c>
      <c r="BF209" s="152">
        <f t="shared" si="35"/>
        <v>0</v>
      </c>
      <c r="BG209" s="152">
        <f t="shared" si="36"/>
        <v>0</v>
      </c>
      <c r="BH209" s="152">
        <f t="shared" si="37"/>
        <v>0</v>
      </c>
      <c r="BI209" s="152">
        <f t="shared" si="38"/>
        <v>0</v>
      </c>
      <c r="BJ209" s="13" t="s">
        <v>88</v>
      </c>
      <c r="BK209" s="152">
        <f t="shared" si="39"/>
        <v>0</v>
      </c>
      <c r="BL209" s="13" t="s">
        <v>182</v>
      </c>
      <c r="BM209" s="151" t="s">
        <v>397</v>
      </c>
    </row>
    <row r="210" spans="2:65" s="1" customFormat="1" ht="24.25" customHeight="1">
      <c r="B210" s="28"/>
      <c r="C210" s="153" t="s">
        <v>398</v>
      </c>
      <c r="D210" s="153" t="s">
        <v>236</v>
      </c>
      <c r="E210" s="154" t="s">
        <v>399</v>
      </c>
      <c r="F210" s="155" t="s">
        <v>400</v>
      </c>
      <c r="G210" s="156" t="s">
        <v>247</v>
      </c>
      <c r="H210" s="157">
        <v>487.45800000000003</v>
      </c>
      <c r="I210" s="158"/>
      <c r="J210" s="159">
        <f t="shared" si="30"/>
        <v>0</v>
      </c>
      <c r="K210" s="160"/>
      <c r="L210" s="161"/>
      <c r="M210" s="162" t="s">
        <v>1</v>
      </c>
      <c r="N210" s="163" t="s">
        <v>41</v>
      </c>
      <c r="P210" s="149">
        <f t="shared" si="31"/>
        <v>0</v>
      </c>
      <c r="Q210" s="149">
        <v>1E-4</v>
      </c>
      <c r="R210" s="149">
        <f t="shared" si="32"/>
        <v>4.8745800000000006E-2</v>
      </c>
      <c r="S210" s="149">
        <v>0</v>
      </c>
      <c r="T210" s="150">
        <f t="shared" si="33"/>
        <v>0</v>
      </c>
      <c r="AR210" s="151" t="s">
        <v>206</v>
      </c>
      <c r="AT210" s="151" t="s">
        <v>236</v>
      </c>
      <c r="AU210" s="151" t="s">
        <v>88</v>
      </c>
      <c r="AY210" s="13" t="s">
        <v>176</v>
      </c>
      <c r="BE210" s="152">
        <f t="shared" si="34"/>
        <v>0</v>
      </c>
      <c r="BF210" s="152">
        <f t="shared" si="35"/>
        <v>0</v>
      </c>
      <c r="BG210" s="152">
        <f t="shared" si="36"/>
        <v>0</v>
      </c>
      <c r="BH210" s="152">
        <f t="shared" si="37"/>
        <v>0</v>
      </c>
      <c r="BI210" s="152">
        <f t="shared" si="38"/>
        <v>0</v>
      </c>
      <c r="BJ210" s="13" t="s">
        <v>88</v>
      </c>
      <c r="BK210" s="152">
        <f t="shared" si="39"/>
        <v>0</v>
      </c>
      <c r="BL210" s="13" t="s">
        <v>182</v>
      </c>
      <c r="BM210" s="151" t="s">
        <v>401</v>
      </c>
    </row>
    <row r="211" spans="2:65" s="1" customFormat="1" ht="16.5" customHeight="1">
      <c r="B211" s="28"/>
      <c r="C211" s="139" t="s">
        <v>402</v>
      </c>
      <c r="D211" s="139" t="s">
        <v>178</v>
      </c>
      <c r="E211" s="140" t="s">
        <v>403</v>
      </c>
      <c r="F211" s="141" t="s">
        <v>404</v>
      </c>
      <c r="G211" s="142" t="s">
        <v>261</v>
      </c>
      <c r="H211" s="143">
        <v>87.7</v>
      </c>
      <c r="I211" s="144"/>
      <c r="J211" s="145">
        <f t="shared" si="30"/>
        <v>0</v>
      </c>
      <c r="K211" s="146"/>
      <c r="L211" s="28"/>
      <c r="M211" s="147" t="s">
        <v>1</v>
      </c>
      <c r="N211" s="148" t="s">
        <v>41</v>
      </c>
      <c r="P211" s="149">
        <f t="shared" si="31"/>
        <v>0</v>
      </c>
      <c r="Q211" s="149">
        <v>0</v>
      </c>
      <c r="R211" s="149">
        <f t="shared" si="32"/>
        <v>0</v>
      </c>
      <c r="S211" s="149">
        <v>0</v>
      </c>
      <c r="T211" s="150">
        <f t="shared" si="33"/>
        <v>0</v>
      </c>
      <c r="AR211" s="151" t="s">
        <v>182</v>
      </c>
      <c r="AT211" s="151" t="s">
        <v>178</v>
      </c>
      <c r="AU211" s="151" t="s">
        <v>88</v>
      </c>
      <c r="AY211" s="13" t="s">
        <v>176</v>
      </c>
      <c r="BE211" s="152">
        <f t="shared" si="34"/>
        <v>0</v>
      </c>
      <c r="BF211" s="152">
        <f t="shared" si="35"/>
        <v>0</v>
      </c>
      <c r="BG211" s="152">
        <f t="shared" si="36"/>
        <v>0</v>
      </c>
      <c r="BH211" s="152">
        <f t="shared" si="37"/>
        <v>0</v>
      </c>
      <c r="BI211" s="152">
        <f t="shared" si="38"/>
        <v>0</v>
      </c>
      <c r="BJ211" s="13" t="s">
        <v>88</v>
      </c>
      <c r="BK211" s="152">
        <f t="shared" si="39"/>
        <v>0</v>
      </c>
      <c r="BL211" s="13" t="s">
        <v>182</v>
      </c>
      <c r="BM211" s="151" t="s">
        <v>405</v>
      </c>
    </row>
    <row r="212" spans="2:65" s="1" customFormat="1" ht="37.75" customHeight="1">
      <c r="B212" s="28"/>
      <c r="C212" s="153" t="s">
        <v>406</v>
      </c>
      <c r="D212" s="153" t="s">
        <v>236</v>
      </c>
      <c r="E212" s="154" t="s">
        <v>407</v>
      </c>
      <c r="F212" s="155" t="s">
        <v>408</v>
      </c>
      <c r="G212" s="156" t="s">
        <v>261</v>
      </c>
      <c r="H212" s="157">
        <v>89.453999999999994</v>
      </c>
      <c r="I212" s="158"/>
      <c r="J212" s="159">
        <f t="shared" si="30"/>
        <v>0</v>
      </c>
      <c r="K212" s="160"/>
      <c r="L212" s="161"/>
      <c r="M212" s="162" t="s">
        <v>1</v>
      </c>
      <c r="N212" s="163" t="s">
        <v>41</v>
      </c>
      <c r="P212" s="149">
        <f t="shared" si="31"/>
        <v>0</v>
      </c>
      <c r="Q212" s="149">
        <v>1.8000000000000001E-4</v>
      </c>
      <c r="R212" s="149">
        <f t="shared" si="32"/>
        <v>1.610172E-2</v>
      </c>
      <c r="S212" s="149">
        <v>0</v>
      </c>
      <c r="T212" s="150">
        <f t="shared" si="33"/>
        <v>0</v>
      </c>
      <c r="AR212" s="151" t="s">
        <v>206</v>
      </c>
      <c r="AT212" s="151" t="s">
        <v>236</v>
      </c>
      <c r="AU212" s="151" t="s">
        <v>88</v>
      </c>
      <c r="AY212" s="13" t="s">
        <v>176</v>
      </c>
      <c r="BE212" s="152">
        <f t="shared" si="34"/>
        <v>0</v>
      </c>
      <c r="BF212" s="152">
        <f t="shared" si="35"/>
        <v>0</v>
      </c>
      <c r="BG212" s="152">
        <f t="shared" si="36"/>
        <v>0</v>
      </c>
      <c r="BH212" s="152">
        <f t="shared" si="37"/>
        <v>0</v>
      </c>
      <c r="BI212" s="152">
        <f t="shared" si="38"/>
        <v>0</v>
      </c>
      <c r="BJ212" s="13" t="s">
        <v>88</v>
      </c>
      <c r="BK212" s="152">
        <f t="shared" si="39"/>
        <v>0</v>
      </c>
      <c r="BL212" s="13" t="s">
        <v>182</v>
      </c>
      <c r="BM212" s="151" t="s">
        <v>409</v>
      </c>
    </row>
    <row r="213" spans="2:65" s="1" customFormat="1" ht="21.75" customHeight="1">
      <c r="B213" s="28"/>
      <c r="C213" s="139" t="s">
        <v>410</v>
      </c>
      <c r="D213" s="139" t="s">
        <v>178</v>
      </c>
      <c r="E213" s="140" t="s">
        <v>411</v>
      </c>
      <c r="F213" s="141" t="s">
        <v>412</v>
      </c>
      <c r="G213" s="142" t="s">
        <v>247</v>
      </c>
      <c r="H213" s="143">
        <v>517.04</v>
      </c>
      <c r="I213" s="144"/>
      <c r="J213" s="145">
        <f t="shared" si="30"/>
        <v>0</v>
      </c>
      <c r="K213" s="146"/>
      <c r="L213" s="28"/>
      <c r="M213" s="147" t="s">
        <v>1</v>
      </c>
      <c r="N213" s="148" t="s">
        <v>41</v>
      </c>
      <c r="P213" s="149">
        <f t="shared" si="31"/>
        <v>0</v>
      </c>
      <c r="Q213" s="149">
        <v>0.1236</v>
      </c>
      <c r="R213" s="149">
        <f t="shared" si="32"/>
        <v>63.906143999999998</v>
      </c>
      <c r="S213" s="149">
        <v>0</v>
      </c>
      <c r="T213" s="150">
        <f t="shared" si="33"/>
        <v>0</v>
      </c>
      <c r="AR213" s="151" t="s">
        <v>182</v>
      </c>
      <c r="AT213" s="151" t="s">
        <v>178</v>
      </c>
      <c r="AU213" s="151" t="s">
        <v>88</v>
      </c>
      <c r="AY213" s="13" t="s">
        <v>176</v>
      </c>
      <c r="BE213" s="152">
        <f t="shared" si="34"/>
        <v>0</v>
      </c>
      <c r="BF213" s="152">
        <f t="shared" si="35"/>
        <v>0</v>
      </c>
      <c r="BG213" s="152">
        <f t="shared" si="36"/>
        <v>0</v>
      </c>
      <c r="BH213" s="152">
        <f t="shared" si="37"/>
        <v>0</v>
      </c>
      <c r="BI213" s="152">
        <f t="shared" si="38"/>
        <v>0</v>
      </c>
      <c r="BJ213" s="13" t="s">
        <v>88</v>
      </c>
      <c r="BK213" s="152">
        <f t="shared" si="39"/>
        <v>0</v>
      </c>
      <c r="BL213" s="13" t="s">
        <v>182</v>
      </c>
      <c r="BM213" s="151" t="s">
        <v>413</v>
      </c>
    </row>
    <row r="214" spans="2:65" s="1" customFormat="1" ht="24.25" customHeight="1">
      <c r="B214" s="28"/>
      <c r="C214" s="139" t="s">
        <v>414</v>
      </c>
      <c r="D214" s="139" t="s">
        <v>178</v>
      </c>
      <c r="E214" s="140" t="s">
        <v>415</v>
      </c>
      <c r="F214" s="141" t="s">
        <v>416</v>
      </c>
      <c r="G214" s="142" t="s">
        <v>247</v>
      </c>
      <c r="H214" s="143">
        <v>397.9</v>
      </c>
      <c r="I214" s="144"/>
      <c r="J214" s="145">
        <f t="shared" si="30"/>
        <v>0</v>
      </c>
      <c r="K214" s="146"/>
      <c r="L214" s="28"/>
      <c r="M214" s="147" t="s">
        <v>1</v>
      </c>
      <c r="N214" s="148" t="s">
        <v>41</v>
      </c>
      <c r="P214" s="149">
        <f t="shared" si="31"/>
        <v>0</v>
      </c>
      <c r="Q214" s="149">
        <v>8.1600000000000006E-3</v>
      </c>
      <c r="R214" s="149">
        <f t="shared" si="32"/>
        <v>3.246864</v>
      </c>
      <c r="S214" s="149">
        <v>0</v>
      </c>
      <c r="T214" s="150">
        <f t="shared" si="33"/>
        <v>0</v>
      </c>
      <c r="AR214" s="151" t="s">
        <v>182</v>
      </c>
      <c r="AT214" s="151" t="s">
        <v>178</v>
      </c>
      <c r="AU214" s="151" t="s">
        <v>88</v>
      </c>
      <c r="AY214" s="13" t="s">
        <v>176</v>
      </c>
      <c r="BE214" s="152">
        <f t="shared" si="34"/>
        <v>0</v>
      </c>
      <c r="BF214" s="152">
        <f t="shared" si="35"/>
        <v>0</v>
      </c>
      <c r="BG214" s="152">
        <f t="shared" si="36"/>
        <v>0</v>
      </c>
      <c r="BH214" s="152">
        <f t="shared" si="37"/>
        <v>0</v>
      </c>
      <c r="BI214" s="152">
        <f t="shared" si="38"/>
        <v>0</v>
      </c>
      <c r="BJ214" s="13" t="s">
        <v>88</v>
      </c>
      <c r="BK214" s="152">
        <f t="shared" si="39"/>
        <v>0</v>
      </c>
      <c r="BL214" s="13" t="s">
        <v>182</v>
      </c>
      <c r="BM214" s="151" t="s">
        <v>417</v>
      </c>
    </row>
    <row r="215" spans="2:65" s="1" customFormat="1" ht="37.75" customHeight="1">
      <c r="B215" s="28"/>
      <c r="C215" s="139" t="s">
        <v>418</v>
      </c>
      <c r="D215" s="139" t="s">
        <v>178</v>
      </c>
      <c r="E215" s="140" t="s">
        <v>419</v>
      </c>
      <c r="F215" s="141" t="s">
        <v>420</v>
      </c>
      <c r="G215" s="142" t="s">
        <v>261</v>
      </c>
      <c r="H215" s="143">
        <v>305.5</v>
      </c>
      <c r="I215" s="144"/>
      <c r="J215" s="145">
        <f t="shared" si="30"/>
        <v>0</v>
      </c>
      <c r="K215" s="146"/>
      <c r="L215" s="28"/>
      <c r="M215" s="147" t="s">
        <v>1</v>
      </c>
      <c r="N215" s="148" t="s">
        <v>41</v>
      </c>
      <c r="P215" s="149">
        <f t="shared" si="31"/>
        <v>0</v>
      </c>
      <c r="Q215" s="149">
        <v>1.0000000000000001E-5</v>
      </c>
      <c r="R215" s="149">
        <f t="shared" si="32"/>
        <v>3.0550000000000004E-3</v>
      </c>
      <c r="S215" s="149">
        <v>0</v>
      </c>
      <c r="T215" s="150">
        <f t="shared" si="33"/>
        <v>0</v>
      </c>
      <c r="AR215" s="151" t="s">
        <v>240</v>
      </c>
      <c r="AT215" s="151" t="s">
        <v>178</v>
      </c>
      <c r="AU215" s="151" t="s">
        <v>88</v>
      </c>
      <c r="AY215" s="13" t="s">
        <v>176</v>
      </c>
      <c r="BE215" s="152">
        <f t="shared" si="34"/>
        <v>0</v>
      </c>
      <c r="BF215" s="152">
        <f t="shared" si="35"/>
        <v>0</v>
      </c>
      <c r="BG215" s="152">
        <f t="shared" si="36"/>
        <v>0</v>
      </c>
      <c r="BH215" s="152">
        <f t="shared" si="37"/>
        <v>0</v>
      </c>
      <c r="BI215" s="152">
        <f t="shared" si="38"/>
        <v>0</v>
      </c>
      <c r="BJ215" s="13" t="s">
        <v>88</v>
      </c>
      <c r="BK215" s="152">
        <f t="shared" si="39"/>
        <v>0</v>
      </c>
      <c r="BL215" s="13" t="s">
        <v>240</v>
      </c>
      <c r="BM215" s="151" t="s">
        <v>421</v>
      </c>
    </row>
    <row r="216" spans="2:65" s="11" customFormat="1" ht="22.75" customHeight="1">
      <c r="B216" s="127"/>
      <c r="D216" s="128" t="s">
        <v>74</v>
      </c>
      <c r="E216" s="137" t="s">
        <v>210</v>
      </c>
      <c r="F216" s="137" t="s">
        <v>422</v>
      </c>
      <c r="I216" s="130"/>
      <c r="J216" s="138">
        <f>BK216</f>
        <v>0</v>
      </c>
      <c r="L216" s="127"/>
      <c r="M216" s="132"/>
      <c r="P216" s="133">
        <f>SUM(P217:P225)</f>
        <v>0</v>
      </c>
      <c r="R216" s="133">
        <f>SUM(R217:R225)</f>
        <v>1.2348150999999998</v>
      </c>
      <c r="T216" s="134">
        <f>SUM(T217:T225)</f>
        <v>1.515E-2</v>
      </c>
      <c r="AR216" s="128" t="s">
        <v>82</v>
      </c>
      <c r="AT216" s="135" t="s">
        <v>74</v>
      </c>
      <c r="AU216" s="135" t="s">
        <v>82</v>
      </c>
      <c r="AY216" s="128" t="s">
        <v>176</v>
      </c>
      <c r="BK216" s="136">
        <f>SUM(BK217:BK225)</f>
        <v>0</v>
      </c>
    </row>
    <row r="217" spans="2:65" s="1" customFormat="1" ht="24.25" customHeight="1">
      <c r="B217" s="28"/>
      <c r="C217" s="139" t="s">
        <v>423</v>
      </c>
      <c r="D217" s="139" t="s">
        <v>178</v>
      </c>
      <c r="E217" s="140" t="s">
        <v>424</v>
      </c>
      <c r="F217" s="141" t="s">
        <v>425</v>
      </c>
      <c r="G217" s="142" t="s">
        <v>247</v>
      </c>
      <c r="H217" s="143">
        <v>530</v>
      </c>
      <c r="I217" s="144"/>
      <c r="J217" s="145">
        <f t="shared" ref="J217:J225" si="40">ROUND(I217*H217,2)</f>
        <v>0</v>
      </c>
      <c r="K217" s="146"/>
      <c r="L217" s="28"/>
      <c r="M217" s="147" t="s">
        <v>1</v>
      </c>
      <c r="N217" s="148" t="s">
        <v>41</v>
      </c>
      <c r="P217" s="149">
        <f t="shared" ref="P217:P225" si="41">O217*H217</f>
        <v>0</v>
      </c>
      <c r="Q217" s="149">
        <v>1.5286399999999999E-3</v>
      </c>
      <c r="R217" s="149">
        <f t="shared" ref="R217:R225" si="42">Q217*H217</f>
        <v>0.81017919999999999</v>
      </c>
      <c r="S217" s="149">
        <v>0</v>
      </c>
      <c r="T217" s="150">
        <f t="shared" ref="T217:T225" si="43">S217*H217</f>
        <v>0</v>
      </c>
      <c r="AR217" s="151" t="s">
        <v>182</v>
      </c>
      <c r="AT217" s="151" t="s">
        <v>178</v>
      </c>
      <c r="AU217" s="151" t="s">
        <v>88</v>
      </c>
      <c r="AY217" s="13" t="s">
        <v>176</v>
      </c>
      <c r="BE217" s="152">
        <f t="shared" ref="BE217:BE225" si="44">IF(N217="základná",J217,0)</f>
        <v>0</v>
      </c>
      <c r="BF217" s="152">
        <f t="shared" ref="BF217:BF225" si="45">IF(N217="znížená",J217,0)</f>
        <v>0</v>
      </c>
      <c r="BG217" s="152">
        <f t="shared" ref="BG217:BG225" si="46">IF(N217="zákl. prenesená",J217,0)</f>
        <v>0</v>
      </c>
      <c r="BH217" s="152">
        <f t="shared" ref="BH217:BH225" si="47">IF(N217="zníž. prenesená",J217,0)</f>
        <v>0</v>
      </c>
      <c r="BI217" s="152">
        <f t="shared" ref="BI217:BI225" si="48">IF(N217="nulová",J217,0)</f>
        <v>0</v>
      </c>
      <c r="BJ217" s="13" t="s">
        <v>88</v>
      </c>
      <c r="BK217" s="152">
        <f t="shared" ref="BK217:BK225" si="49">ROUND(I217*H217,2)</f>
        <v>0</v>
      </c>
      <c r="BL217" s="13" t="s">
        <v>182</v>
      </c>
      <c r="BM217" s="151" t="s">
        <v>426</v>
      </c>
    </row>
    <row r="218" spans="2:65" s="1" customFormat="1" ht="24.25" customHeight="1">
      <c r="B218" s="28"/>
      <c r="C218" s="139" t="s">
        <v>427</v>
      </c>
      <c r="D218" s="139" t="s">
        <v>178</v>
      </c>
      <c r="E218" s="140" t="s">
        <v>428</v>
      </c>
      <c r="F218" s="141" t="s">
        <v>429</v>
      </c>
      <c r="G218" s="142" t="s">
        <v>247</v>
      </c>
      <c r="H218" s="143">
        <v>220</v>
      </c>
      <c r="I218" s="144"/>
      <c r="J218" s="145">
        <f t="shared" si="40"/>
        <v>0</v>
      </c>
      <c r="K218" s="146"/>
      <c r="L218" s="28"/>
      <c r="M218" s="147" t="s">
        <v>1</v>
      </c>
      <c r="N218" s="148" t="s">
        <v>41</v>
      </c>
      <c r="P218" s="149">
        <f t="shared" si="41"/>
        <v>0</v>
      </c>
      <c r="Q218" s="149">
        <v>1.92542E-3</v>
      </c>
      <c r="R218" s="149">
        <f t="shared" si="42"/>
        <v>0.42359239999999998</v>
      </c>
      <c r="S218" s="149">
        <v>0</v>
      </c>
      <c r="T218" s="150">
        <f t="shared" si="43"/>
        <v>0</v>
      </c>
      <c r="AR218" s="151" t="s">
        <v>182</v>
      </c>
      <c r="AT218" s="151" t="s">
        <v>178</v>
      </c>
      <c r="AU218" s="151" t="s">
        <v>88</v>
      </c>
      <c r="AY218" s="13" t="s">
        <v>176</v>
      </c>
      <c r="BE218" s="152">
        <f t="shared" si="44"/>
        <v>0</v>
      </c>
      <c r="BF218" s="152">
        <f t="shared" si="45"/>
        <v>0</v>
      </c>
      <c r="BG218" s="152">
        <f t="shared" si="46"/>
        <v>0</v>
      </c>
      <c r="BH218" s="152">
        <f t="shared" si="47"/>
        <v>0</v>
      </c>
      <c r="BI218" s="152">
        <f t="shared" si="48"/>
        <v>0</v>
      </c>
      <c r="BJ218" s="13" t="s">
        <v>88</v>
      </c>
      <c r="BK218" s="152">
        <f t="shared" si="49"/>
        <v>0</v>
      </c>
      <c r="BL218" s="13" t="s">
        <v>182</v>
      </c>
      <c r="BM218" s="151" t="s">
        <v>430</v>
      </c>
    </row>
    <row r="219" spans="2:65" s="1" customFormat="1" ht="24.25" customHeight="1">
      <c r="B219" s="28"/>
      <c r="C219" s="139" t="s">
        <v>431</v>
      </c>
      <c r="D219" s="139" t="s">
        <v>178</v>
      </c>
      <c r="E219" s="140" t="s">
        <v>432</v>
      </c>
      <c r="F219" s="141" t="s">
        <v>433</v>
      </c>
      <c r="G219" s="142" t="s">
        <v>434</v>
      </c>
      <c r="H219" s="143">
        <v>45</v>
      </c>
      <c r="I219" s="144"/>
      <c r="J219" s="145">
        <f t="shared" si="40"/>
        <v>0</v>
      </c>
      <c r="K219" s="146"/>
      <c r="L219" s="28"/>
      <c r="M219" s="147" t="s">
        <v>1</v>
      </c>
      <c r="N219" s="148" t="s">
        <v>41</v>
      </c>
      <c r="P219" s="149">
        <f t="shared" si="41"/>
        <v>0</v>
      </c>
      <c r="Q219" s="149">
        <v>9.4199999999999996E-6</v>
      </c>
      <c r="R219" s="149">
        <f t="shared" si="42"/>
        <v>4.239E-4</v>
      </c>
      <c r="S219" s="149">
        <v>1.4999999999999999E-4</v>
      </c>
      <c r="T219" s="150">
        <f t="shared" si="43"/>
        <v>6.7499999999999991E-3</v>
      </c>
      <c r="AR219" s="151" t="s">
        <v>182</v>
      </c>
      <c r="AT219" s="151" t="s">
        <v>178</v>
      </c>
      <c r="AU219" s="151" t="s">
        <v>88</v>
      </c>
      <c r="AY219" s="13" t="s">
        <v>176</v>
      </c>
      <c r="BE219" s="152">
        <f t="shared" si="44"/>
        <v>0</v>
      </c>
      <c r="BF219" s="152">
        <f t="shared" si="45"/>
        <v>0</v>
      </c>
      <c r="BG219" s="152">
        <f t="shared" si="46"/>
        <v>0</v>
      </c>
      <c r="BH219" s="152">
        <f t="shared" si="47"/>
        <v>0</v>
      </c>
      <c r="BI219" s="152">
        <f t="shared" si="48"/>
        <v>0</v>
      </c>
      <c r="BJ219" s="13" t="s">
        <v>88</v>
      </c>
      <c r="BK219" s="152">
        <f t="shared" si="49"/>
        <v>0</v>
      </c>
      <c r="BL219" s="13" t="s">
        <v>182</v>
      </c>
      <c r="BM219" s="151" t="s">
        <v>435</v>
      </c>
    </row>
    <row r="220" spans="2:65" s="1" customFormat="1" ht="24.25" customHeight="1">
      <c r="B220" s="28"/>
      <c r="C220" s="139" t="s">
        <v>436</v>
      </c>
      <c r="D220" s="139" t="s">
        <v>178</v>
      </c>
      <c r="E220" s="140" t="s">
        <v>437</v>
      </c>
      <c r="F220" s="141" t="s">
        <v>438</v>
      </c>
      <c r="G220" s="142" t="s">
        <v>434</v>
      </c>
      <c r="H220" s="143">
        <v>20</v>
      </c>
      <c r="I220" s="144"/>
      <c r="J220" s="145">
        <f t="shared" si="40"/>
        <v>0</v>
      </c>
      <c r="K220" s="146"/>
      <c r="L220" s="28"/>
      <c r="M220" s="147" t="s">
        <v>1</v>
      </c>
      <c r="N220" s="148" t="s">
        <v>41</v>
      </c>
      <c r="P220" s="149">
        <f t="shared" si="41"/>
        <v>0</v>
      </c>
      <c r="Q220" s="149">
        <v>3.0979999999999998E-5</v>
      </c>
      <c r="R220" s="149">
        <f t="shared" si="42"/>
        <v>6.1959999999999999E-4</v>
      </c>
      <c r="S220" s="149">
        <v>4.2000000000000002E-4</v>
      </c>
      <c r="T220" s="150">
        <f t="shared" si="43"/>
        <v>8.4000000000000012E-3</v>
      </c>
      <c r="AR220" s="151" t="s">
        <v>182</v>
      </c>
      <c r="AT220" s="151" t="s">
        <v>178</v>
      </c>
      <c r="AU220" s="151" t="s">
        <v>88</v>
      </c>
      <c r="AY220" s="13" t="s">
        <v>176</v>
      </c>
      <c r="BE220" s="152">
        <f t="shared" si="44"/>
        <v>0</v>
      </c>
      <c r="BF220" s="152">
        <f t="shared" si="45"/>
        <v>0</v>
      </c>
      <c r="BG220" s="152">
        <f t="shared" si="46"/>
        <v>0</v>
      </c>
      <c r="BH220" s="152">
        <f t="shared" si="47"/>
        <v>0</v>
      </c>
      <c r="BI220" s="152">
        <f t="shared" si="48"/>
        <v>0</v>
      </c>
      <c r="BJ220" s="13" t="s">
        <v>88</v>
      </c>
      <c r="BK220" s="152">
        <f t="shared" si="49"/>
        <v>0</v>
      </c>
      <c r="BL220" s="13" t="s">
        <v>182</v>
      </c>
      <c r="BM220" s="151" t="s">
        <v>439</v>
      </c>
    </row>
    <row r="221" spans="2:65" s="1" customFormat="1" ht="21.75" customHeight="1">
      <c r="B221" s="28"/>
      <c r="C221" s="139" t="s">
        <v>440</v>
      </c>
      <c r="D221" s="139" t="s">
        <v>178</v>
      </c>
      <c r="E221" s="140" t="s">
        <v>441</v>
      </c>
      <c r="F221" s="141" t="s">
        <v>442</v>
      </c>
      <c r="G221" s="142" t="s">
        <v>229</v>
      </c>
      <c r="H221" s="143">
        <v>1.4999999999999999E-2</v>
      </c>
      <c r="I221" s="144"/>
      <c r="J221" s="145">
        <f t="shared" si="40"/>
        <v>0</v>
      </c>
      <c r="K221" s="146"/>
      <c r="L221" s="28"/>
      <c r="M221" s="147" t="s">
        <v>1</v>
      </c>
      <c r="N221" s="148" t="s">
        <v>41</v>
      </c>
      <c r="P221" s="149">
        <f t="shared" si="41"/>
        <v>0</v>
      </c>
      <c r="Q221" s="149">
        <v>0</v>
      </c>
      <c r="R221" s="149">
        <f t="shared" si="42"/>
        <v>0</v>
      </c>
      <c r="S221" s="149">
        <v>0</v>
      </c>
      <c r="T221" s="150">
        <f t="shared" si="43"/>
        <v>0</v>
      </c>
      <c r="AR221" s="151" t="s">
        <v>182</v>
      </c>
      <c r="AT221" s="151" t="s">
        <v>178</v>
      </c>
      <c r="AU221" s="151" t="s">
        <v>88</v>
      </c>
      <c r="AY221" s="13" t="s">
        <v>176</v>
      </c>
      <c r="BE221" s="152">
        <f t="shared" si="44"/>
        <v>0</v>
      </c>
      <c r="BF221" s="152">
        <f t="shared" si="45"/>
        <v>0</v>
      </c>
      <c r="BG221" s="152">
        <f t="shared" si="46"/>
        <v>0</v>
      </c>
      <c r="BH221" s="152">
        <f t="shared" si="47"/>
        <v>0</v>
      </c>
      <c r="BI221" s="152">
        <f t="shared" si="48"/>
        <v>0</v>
      </c>
      <c r="BJ221" s="13" t="s">
        <v>88</v>
      </c>
      <c r="BK221" s="152">
        <f t="shared" si="49"/>
        <v>0</v>
      </c>
      <c r="BL221" s="13" t="s">
        <v>182</v>
      </c>
      <c r="BM221" s="151" t="s">
        <v>443</v>
      </c>
    </row>
    <row r="222" spans="2:65" s="1" customFormat="1" ht="24.25" customHeight="1">
      <c r="B222" s="28"/>
      <c r="C222" s="139" t="s">
        <v>444</v>
      </c>
      <c r="D222" s="139" t="s">
        <v>178</v>
      </c>
      <c r="E222" s="140" t="s">
        <v>445</v>
      </c>
      <c r="F222" s="141" t="s">
        <v>446</v>
      </c>
      <c r="G222" s="142" t="s">
        <v>229</v>
      </c>
      <c r="H222" s="143">
        <v>7.4999999999999997E-2</v>
      </c>
      <c r="I222" s="144"/>
      <c r="J222" s="145">
        <f t="shared" si="40"/>
        <v>0</v>
      </c>
      <c r="K222" s="146"/>
      <c r="L222" s="28"/>
      <c r="M222" s="147" t="s">
        <v>1</v>
      </c>
      <c r="N222" s="148" t="s">
        <v>41</v>
      </c>
      <c r="P222" s="149">
        <f t="shared" si="41"/>
        <v>0</v>
      </c>
      <c r="Q222" s="149">
        <v>0</v>
      </c>
      <c r="R222" s="149">
        <f t="shared" si="42"/>
        <v>0</v>
      </c>
      <c r="S222" s="149">
        <v>0</v>
      </c>
      <c r="T222" s="150">
        <f t="shared" si="43"/>
        <v>0</v>
      </c>
      <c r="AR222" s="151" t="s">
        <v>182</v>
      </c>
      <c r="AT222" s="151" t="s">
        <v>178</v>
      </c>
      <c r="AU222" s="151" t="s">
        <v>88</v>
      </c>
      <c r="AY222" s="13" t="s">
        <v>176</v>
      </c>
      <c r="BE222" s="152">
        <f t="shared" si="44"/>
        <v>0</v>
      </c>
      <c r="BF222" s="152">
        <f t="shared" si="45"/>
        <v>0</v>
      </c>
      <c r="BG222" s="152">
        <f t="shared" si="46"/>
        <v>0</v>
      </c>
      <c r="BH222" s="152">
        <f t="shared" si="47"/>
        <v>0</v>
      </c>
      <c r="BI222" s="152">
        <f t="shared" si="48"/>
        <v>0</v>
      </c>
      <c r="BJ222" s="13" t="s">
        <v>88</v>
      </c>
      <c r="BK222" s="152">
        <f t="shared" si="49"/>
        <v>0</v>
      </c>
      <c r="BL222" s="13" t="s">
        <v>182</v>
      </c>
      <c r="BM222" s="151" t="s">
        <v>447</v>
      </c>
    </row>
    <row r="223" spans="2:65" s="1" customFormat="1" ht="24.25" customHeight="1">
      <c r="B223" s="28"/>
      <c r="C223" s="139" t="s">
        <v>448</v>
      </c>
      <c r="D223" s="139" t="s">
        <v>178</v>
      </c>
      <c r="E223" s="140" t="s">
        <v>449</v>
      </c>
      <c r="F223" s="141" t="s">
        <v>450</v>
      </c>
      <c r="G223" s="142" t="s">
        <v>229</v>
      </c>
      <c r="H223" s="143">
        <v>1.4999999999999999E-2</v>
      </c>
      <c r="I223" s="144"/>
      <c r="J223" s="145">
        <f t="shared" si="40"/>
        <v>0</v>
      </c>
      <c r="K223" s="146"/>
      <c r="L223" s="28"/>
      <c r="M223" s="147" t="s">
        <v>1</v>
      </c>
      <c r="N223" s="148" t="s">
        <v>41</v>
      </c>
      <c r="P223" s="149">
        <f t="shared" si="41"/>
        <v>0</v>
      </c>
      <c r="Q223" s="149">
        <v>0</v>
      </c>
      <c r="R223" s="149">
        <f t="shared" si="42"/>
        <v>0</v>
      </c>
      <c r="S223" s="149">
        <v>0</v>
      </c>
      <c r="T223" s="150">
        <f t="shared" si="43"/>
        <v>0</v>
      </c>
      <c r="AR223" s="151" t="s">
        <v>182</v>
      </c>
      <c r="AT223" s="151" t="s">
        <v>178</v>
      </c>
      <c r="AU223" s="151" t="s">
        <v>88</v>
      </c>
      <c r="AY223" s="13" t="s">
        <v>176</v>
      </c>
      <c r="BE223" s="152">
        <f t="shared" si="44"/>
        <v>0</v>
      </c>
      <c r="BF223" s="152">
        <f t="shared" si="45"/>
        <v>0</v>
      </c>
      <c r="BG223" s="152">
        <f t="shared" si="46"/>
        <v>0</v>
      </c>
      <c r="BH223" s="152">
        <f t="shared" si="47"/>
        <v>0</v>
      </c>
      <c r="BI223" s="152">
        <f t="shared" si="48"/>
        <v>0</v>
      </c>
      <c r="BJ223" s="13" t="s">
        <v>88</v>
      </c>
      <c r="BK223" s="152">
        <f t="shared" si="49"/>
        <v>0</v>
      </c>
      <c r="BL223" s="13" t="s">
        <v>182</v>
      </c>
      <c r="BM223" s="151" t="s">
        <v>451</v>
      </c>
    </row>
    <row r="224" spans="2:65" s="1" customFormat="1" ht="24.25" customHeight="1">
      <c r="B224" s="28"/>
      <c r="C224" s="139" t="s">
        <v>452</v>
      </c>
      <c r="D224" s="139" t="s">
        <v>178</v>
      </c>
      <c r="E224" s="140" t="s">
        <v>453</v>
      </c>
      <c r="F224" s="141" t="s">
        <v>454</v>
      </c>
      <c r="G224" s="142" t="s">
        <v>229</v>
      </c>
      <c r="H224" s="143">
        <v>1.4999999999999999E-2</v>
      </c>
      <c r="I224" s="144"/>
      <c r="J224" s="145">
        <f t="shared" si="40"/>
        <v>0</v>
      </c>
      <c r="K224" s="146"/>
      <c r="L224" s="28"/>
      <c r="M224" s="147" t="s">
        <v>1</v>
      </c>
      <c r="N224" s="148" t="s">
        <v>41</v>
      </c>
      <c r="P224" s="149">
        <f t="shared" si="41"/>
        <v>0</v>
      </c>
      <c r="Q224" s="149">
        <v>0</v>
      </c>
      <c r="R224" s="149">
        <f t="shared" si="42"/>
        <v>0</v>
      </c>
      <c r="S224" s="149">
        <v>0</v>
      </c>
      <c r="T224" s="150">
        <f t="shared" si="43"/>
        <v>0</v>
      </c>
      <c r="AR224" s="151" t="s">
        <v>182</v>
      </c>
      <c r="AT224" s="151" t="s">
        <v>178</v>
      </c>
      <c r="AU224" s="151" t="s">
        <v>88</v>
      </c>
      <c r="AY224" s="13" t="s">
        <v>176</v>
      </c>
      <c r="BE224" s="152">
        <f t="shared" si="44"/>
        <v>0</v>
      </c>
      <c r="BF224" s="152">
        <f t="shared" si="45"/>
        <v>0</v>
      </c>
      <c r="BG224" s="152">
        <f t="shared" si="46"/>
        <v>0</v>
      </c>
      <c r="BH224" s="152">
        <f t="shared" si="47"/>
        <v>0</v>
      </c>
      <c r="BI224" s="152">
        <f t="shared" si="48"/>
        <v>0</v>
      </c>
      <c r="BJ224" s="13" t="s">
        <v>88</v>
      </c>
      <c r="BK224" s="152">
        <f t="shared" si="49"/>
        <v>0</v>
      </c>
      <c r="BL224" s="13" t="s">
        <v>182</v>
      </c>
      <c r="BM224" s="151" t="s">
        <v>455</v>
      </c>
    </row>
    <row r="225" spans="2:65" s="1" customFormat="1" ht="24.25" customHeight="1">
      <c r="B225" s="28"/>
      <c r="C225" s="139" t="s">
        <v>456</v>
      </c>
      <c r="D225" s="139" t="s">
        <v>178</v>
      </c>
      <c r="E225" s="140" t="s">
        <v>457</v>
      </c>
      <c r="F225" s="141" t="s">
        <v>458</v>
      </c>
      <c r="G225" s="142" t="s">
        <v>229</v>
      </c>
      <c r="H225" s="143">
        <v>1.4999999999999999E-2</v>
      </c>
      <c r="I225" s="144"/>
      <c r="J225" s="145">
        <f t="shared" si="40"/>
        <v>0</v>
      </c>
      <c r="K225" s="146"/>
      <c r="L225" s="28"/>
      <c r="M225" s="147" t="s">
        <v>1</v>
      </c>
      <c r="N225" s="148" t="s">
        <v>41</v>
      </c>
      <c r="P225" s="149">
        <f t="shared" si="41"/>
        <v>0</v>
      </c>
      <c r="Q225" s="149">
        <v>0</v>
      </c>
      <c r="R225" s="149">
        <f t="shared" si="42"/>
        <v>0</v>
      </c>
      <c r="S225" s="149">
        <v>0</v>
      </c>
      <c r="T225" s="150">
        <f t="shared" si="43"/>
        <v>0</v>
      </c>
      <c r="AR225" s="151" t="s">
        <v>182</v>
      </c>
      <c r="AT225" s="151" t="s">
        <v>178</v>
      </c>
      <c r="AU225" s="151" t="s">
        <v>88</v>
      </c>
      <c r="AY225" s="13" t="s">
        <v>176</v>
      </c>
      <c r="BE225" s="152">
        <f t="shared" si="44"/>
        <v>0</v>
      </c>
      <c r="BF225" s="152">
        <f t="shared" si="45"/>
        <v>0</v>
      </c>
      <c r="BG225" s="152">
        <f t="shared" si="46"/>
        <v>0</v>
      </c>
      <c r="BH225" s="152">
        <f t="shared" si="47"/>
        <v>0</v>
      </c>
      <c r="BI225" s="152">
        <f t="shared" si="48"/>
        <v>0</v>
      </c>
      <c r="BJ225" s="13" t="s">
        <v>88</v>
      </c>
      <c r="BK225" s="152">
        <f t="shared" si="49"/>
        <v>0</v>
      </c>
      <c r="BL225" s="13" t="s">
        <v>182</v>
      </c>
      <c r="BM225" s="151" t="s">
        <v>459</v>
      </c>
    </row>
    <row r="226" spans="2:65" s="11" customFormat="1" ht="22.75" customHeight="1">
      <c r="B226" s="127"/>
      <c r="D226" s="128" t="s">
        <v>74</v>
      </c>
      <c r="E226" s="137" t="s">
        <v>460</v>
      </c>
      <c r="F226" s="137" t="s">
        <v>461</v>
      </c>
      <c r="I226" s="130"/>
      <c r="J226" s="138">
        <f>BK226</f>
        <v>0</v>
      </c>
      <c r="L226" s="127"/>
      <c r="M226" s="132"/>
      <c r="P226" s="133">
        <f>P227</f>
        <v>0</v>
      </c>
      <c r="R226" s="133">
        <f>R227</f>
        <v>0</v>
      </c>
      <c r="T226" s="134">
        <f>T227</f>
        <v>0</v>
      </c>
      <c r="AR226" s="128" t="s">
        <v>82</v>
      </c>
      <c r="AT226" s="135" t="s">
        <v>74</v>
      </c>
      <c r="AU226" s="135" t="s">
        <v>82</v>
      </c>
      <c r="AY226" s="128" t="s">
        <v>176</v>
      </c>
      <c r="BK226" s="136">
        <f>BK227</f>
        <v>0</v>
      </c>
    </row>
    <row r="227" spans="2:65" s="1" customFormat="1" ht="24.25" customHeight="1">
      <c r="B227" s="28"/>
      <c r="C227" s="139" t="s">
        <v>462</v>
      </c>
      <c r="D227" s="139" t="s">
        <v>178</v>
      </c>
      <c r="E227" s="140" t="s">
        <v>463</v>
      </c>
      <c r="F227" s="141" t="s">
        <v>464</v>
      </c>
      <c r="G227" s="142" t="s">
        <v>229</v>
      </c>
      <c r="H227" s="143">
        <v>891.822</v>
      </c>
      <c r="I227" s="144"/>
      <c r="J227" s="145">
        <f>ROUND(I227*H227,2)</f>
        <v>0</v>
      </c>
      <c r="K227" s="146"/>
      <c r="L227" s="28"/>
      <c r="M227" s="147" t="s">
        <v>1</v>
      </c>
      <c r="N227" s="148" t="s">
        <v>41</v>
      </c>
      <c r="P227" s="149">
        <f>O227*H227</f>
        <v>0</v>
      </c>
      <c r="Q227" s="149">
        <v>0</v>
      </c>
      <c r="R227" s="149">
        <f>Q227*H227</f>
        <v>0</v>
      </c>
      <c r="S227" s="149">
        <v>0</v>
      </c>
      <c r="T227" s="150">
        <f>S227*H227</f>
        <v>0</v>
      </c>
      <c r="AR227" s="151" t="s">
        <v>182</v>
      </c>
      <c r="AT227" s="151" t="s">
        <v>178</v>
      </c>
      <c r="AU227" s="151" t="s">
        <v>88</v>
      </c>
      <c r="AY227" s="13" t="s">
        <v>176</v>
      </c>
      <c r="BE227" s="152">
        <f>IF(N227="základná",J227,0)</f>
        <v>0</v>
      </c>
      <c r="BF227" s="152">
        <f>IF(N227="znížená",J227,0)</f>
        <v>0</v>
      </c>
      <c r="BG227" s="152">
        <f>IF(N227="zákl. prenesená",J227,0)</f>
        <v>0</v>
      </c>
      <c r="BH227" s="152">
        <f>IF(N227="zníž. prenesená",J227,0)</f>
        <v>0</v>
      </c>
      <c r="BI227" s="152">
        <f>IF(N227="nulová",J227,0)</f>
        <v>0</v>
      </c>
      <c r="BJ227" s="13" t="s">
        <v>88</v>
      </c>
      <c r="BK227" s="152">
        <f>ROUND(I227*H227,2)</f>
        <v>0</v>
      </c>
      <c r="BL227" s="13" t="s">
        <v>182</v>
      </c>
      <c r="BM227" s="151" t="s">
        <v>465</v>
      </c>
    </row>
    <row r="228" spans="2:65" s="11" customFormat="1" ht="26" customHeight="1">
      <c r="B228" s="127"/>
      <c r="D228" s="128" t="s">
        <v>74</v>
      </c>
      <c r="E228" s="129" t="s">
        <v>466</v>
      </c>
      <c r="F228" s="129" t="s">
        <v>467</v>
      </c>
      <c r="I228" s="130"/>
      <c r="J228" s="131">
        <f>BK228</f>
        <v>0</v>
      </c>
      <c r="L228" s="127"/>
      <c r="M228" s="132"/>
      <c r="P228" s="133">
        <f>P229+P247+P258+P272+P275+P281+P307+P329+P333+P343+P346+P350+P356</f>
        <v>0</v>
      </c>
      <c r="R228" s="133">
        <f>R229+R247+R258+R272+R275+R281+R307+R329+R333+R343+R346+R350+R356</f>
        <v>67.024331728500016</v>
      </c>
      <c r="T228" s="134">
        <f>T229+T247+T258+T272+T275+T281+T307+T329+T333+T343+T346+T350+T356</f>
        <v>0</v>
      </c>
      <c r="AR228" s="128" t="s">
        <v>88</v>
      </c>
      <c r="AT228" s="135" t="s">
        <v>74</v>
      </c>
      <c r="AU228" s="135" t="s">
        <v>75</v>
      </c>
      <c r="AY228" s="128" t="s">
        <v>176</v>
      </c>
      <c r="BK228" s="136">
        <f>BK229+BK247+BK258+BK272+BK275+BK281+BK307+BK329+BK333+BK343+BK346+BK350+BK356</f>
        <v>0</v>
      </c>
    </row>
    <row r="229" spans="2:65" s="11" customFormat="1" ht="22.75" customHeight="1">
      <c r="B229" s="127"/>
      <c r="D229" s="128" t="s">
        <v>74</v>
      </c>
      <c r="E229" s="137" t="s">
        <v>468</v>
      </c>
      <c r="F229" s="137" t="s">
        <v>469</v>
      </c>
      <c r="I229" s="130"/>
      <c r="J229" s="138">
        <f>BK229</f>
        <v>0</v>
      </c>
      <c r="L229" s="127"/>
      <c r="M229" s="132"/>
      <c r="P229" s="133">
        <f>SUM(P230:P246)</f>
        <v>0</v>
      </c>
      <c r="R229" s="133">
        <f>SUM(R230:R246)</f>
        <v>2.13832354</v>
      </c>
      <c r="T229" s="134">
        <f>SUM(T230:T246)</f>
        <v>0</v>
      </c>
      <c r="AR229" s="128" t="s">
        <v>88</v>
      </c>
      <c r="AT229" s="135" t="s">
        <v>74</v>
      </c>
      <c r="AU229" s="135" t="s">
        <v>82</v>
      </c>
      <c r="AY229" s="128" t="s">
        <v>176</v>
      </c>
      <c r="BK229" s="136">
        <f>SUM(BK230:BK246)</f>
        <v>0</v>
      </c>
    </row>
    <row r="230" spans="2:65" s="1" customFormat="1" ht="24.25" customHeight="1">
      <c r="B230" s="28"/>
      <c r="C230" s="139" t="s">
        <v>470</v>
      </c>
      <c r="D230" s="139" t="s">
        <v>178</v>
      </c>
      <c r="E230" s="140" t="s">
        <v>471</v>
      </c>
      <c r="F230" s="141" t="s">
        <v>472</v>
      </c>
      <c r="G230" s="142" t="s">
        <v>247</v>
      </c>
      <c r="H230" s="143">
        <v>44.65</v>
      </c>
      <c r="I230" s="144"/>
      <c r="J230" s="145">
        <f t="shared" ref="J230:J246" si="50">ROUND(I230*H230,2)</f>
        <v>0</v>
      </c>
      <c r="K230" s="146"/>
      <c r="L230" s="28"/>
      <c r="M230" s="147" t="s">
        <v>1</v>
      </c>
      <c r="N230" s="148" t="s">
        <v>41</v>
      </c>
      <c r="P230" s="149">
        <f t="shared" ref="P230:P246" si="51">O230*H230</f>
        <v>0</v>
      </c>
      <c r="Q230" s="149">
        <v>7.5000000000000002E-4</v>
      </c>
      <c r="R230" s="149">
        <f t="shared" ref="R230:R246" si="52">Q230*H230</f>
        <v>3.3487499999999996E-2</v>
      </c>
      <c r="S230" s="149">
        <v>0</v>
      </c>
      <c r="T230" s="150">
        <f t="shared" ref="T230:T246" si="53">S230*H230</f>
        <v>0</v>
      </c>
      <c r="AR230" s="151" t="s">
        <v>240</v>
      </c>
      <c r="AT230" s="151" t="s">
        <v>178</v>
      </c>
      <c r="AU230" s="151" t="s">
        <v>88</v>
      </c>
      <c r="AY230" s="13" t="s">
        <v>176</v>
      </c>
      <c r="BE230" s="152">
        <f t="shared" ref="BE230:BE246" si="54">IF(N230="základná",J230,0)</f>
        <v>0</v>
      </c>
      <c r="BF230" s="152">
        <f t="shared" ref="BF230:BF246" si="55">IF(N230="znížená",J230,0)</f>
        <v>0</v>
      </c>
      <c r="BG230" s="152">
        <f t="shared" ref="BG230:BG246" si="56">IF(N230="zákl. prenesená",J230,0)</f>
        <v>0</v>
      </c>
      <c r="BH230" s="152">
        <f t="shared" ref="BH230:BH246" si="57">IF(N230="zníž. prenesená",J230,0)</f>
        <v>0</v>
      </c>
      <c r="BI230" s="152">
        <f t="shared" ref="BI230:BI246" si="58">IF(N230="nulová",J230,0)</f>
        <v>0</v>
      </c>
      <c r="BJ230" s="13" t="s">
        <v>88</v>
      </c>
      <c r="BK230" s="152">
        <f t="shared" ref="BK230:BK246" si="59">ROUND(I230*H230,2)</f>
        <v>0</v>
      </c>
      <c r="BL230" s="13" t="s">
        <v>240</v>
      </c>
      <c r="BM230" s="151" t="s">
        <v>473</v>
      </c>
    </row>
    <row r="231" spans="2:65" s="1" customFormat="1" ht="37.75" customHeight="1">
      <c r="B231" s="28"/>
      <c r="C231" s="153" t="s">
        <v>474</v>
      </c>
      <c r="D231" s="153" t="s">
        <v>236</v>
      </c>
      <c r="E231" s="154" t="s">
        <v>475</v>
      </c>
      <c r="F231" s="155" t="s">
        <v>476</v>
      </c>
      <c r="G231" s="156" t="s">
        <v>247</v>
      </c>
      <c r="H231" s="157">
        <v>51.347999999999999</v>
      </c>
      <c r="I231" s="158"/>
      <c r="J231" s="159">
        <f t="shared" si="50"/>
        <v>0</v>
      </c>
      <c r="K231" s="160"/>
      <c r="L231" s="161"/>
      <c r="M231" s="162" t="s">
        <v>1</v>
      </c>
      <c r="N231" s="163" t="s">
        <v>41</v>
      </c>
      <c r="P231" s="149">
        <f t="shared" si="51"/>
        <v>0</v>
      </c>
      <c r="Q231" s="149">
        <v>2E-3</v>
      </c>
      <c r="R231" s="149">
        <f t="shared" si="52"/>
        <v>0.102696</v>
      </c>
      <c r="S231" s="149">
        <v>0</v>
      </c>
      <c r="T231" s="150">
        <f t="shared" si="53"/>
        <v>0</v>
      </c>
      <c r="AR231" s="151" t="s">
        <v>306</v>
      </c>
      <c r="AT231" s="151" t="s">
        <v>236</v>
      </c>
      <c r="AU231" s="151" t="s">
        <v>88</v>
      </c>
      <c r="AY231" s="13" t="s">
        <v>176</v>
      </c>
      <c r="BE231" s="152">
        <f t="shared" si="54"/>
        <v>0</v>
      </c>
      <c r="BF231" s="152">
        <f t="shared" si="55"/>
        <v>0</v>
      </c>
      <c r="BG231" s="152">
        <f t="shared" si="56"/>
        <v>0</v>
      </c>
      <c r="BH231" s="152">
        <f t="shared" si="57"/>
        <v>0</v>
      </c>
      <c r="BI231" s="152">
        <f t="shared" si="58"/>
        <v>0</v>
      </c>
      <c r="BJ231" s="13" t="s">
        <v>88</v>
      </c>
      <c r="BK231" s="152">
        <f t="shared" si="59"/>
        <v>0</v>
      </c>
      <c r="BL231" s="13" t="s">
        <v>240</v>
      </c>
      <c r="BM231" s="151" t="s">
        <v>477</v>
      </c>
    </row>
    <row r="232" spans="2:65" s="1" customFormat="1" ht="24.25" customHeight="1">
      <c r="B232" s="28"/>
      <c r="C232" s="139" t="s">
        <v>478</v>
      </c>
      <c r="D232" s="139" t="s">
        <v>178</v>
      </c>
      <c r="E232" s="140" t="s">
        <v>479</v>
      </c>
      <c r="F232" s="141" t="s">
        <v>480</v>
      </c>
      <c r="G232" s="142" t="s">
        <v>247</v>
      </c>
      <c r="H232" s="143">
        <v>49.07</v>
      </c>
      <c r="I232" s="144"/>
      <c r="J232" s="145">
        <f t="shared" si="50"/>
        <v>0</v>
      </c>
      <c r="K232" s="146"/>
      <c r="L232" s="28"/>
      <c r="M232" s="147" t="s">
        <v>1</v>
      </c>
      <c r="N232" s="148" t="s">
        <v>41</v>
      </c>
      <c r="P232" s="149">
        <f t="shared" si="51"/>
        <v>0</v>
      </c>
      <c r="Q232" s="149">
        <v>2.0999999999999999E-3</v>
      </c>
      <c r="R232" s="149">
        <f t="shared" si="52"/>
        <v>0.103047</v>
      </c>
      <c r="S232" s="149">
        <v>0</v>
      </c>
      <c r="T232" s="150">
        <f t="shared" si="53"/>
        <v>0</v>
      </c>
      <c r="AR232" s="151" t="s">
        <v>240</v>
      </c>
      <c r="AT232" s="151" t="s">
        <v>178</v>
      </c>
      <c r="AU232" s="151" t="s">
        <v>88</v>
      </c>
      <c r="AY232" s="13" t="s">
        <v>176</v>
      </c>
      <c r="BE232" s="152">
        <f t="shared" si="54"/>
        <v>0</v>
      </c>
      <c r="BF232" s="152">
        <f t="shared" si="55"/>
        <v>0</v>
      </c>
      <c r="BG232" s="152">
        <f t="shared" si="56"/>
        <v>0</v>
      </c>
      <c r="BH232" s="152">
        <f t="shared" si="57"/>
        <v>0</v>
      </c>
      <c r="BI232" s="152">
        <f t="shared" si="58"/>
        <v>0</v>
      </c>
      <c r="BJ232" s="13" t="s">
        <v>88</v>
      </c>
      <c r="BK232" s="152">
        <f t="shared" si="59"/>
        <v>0</v>
      </c>
      <c r="BL232" s="13" t="s">
        <v>240</v>
      </c>
      <c r="BM232" s="151" t="s">
        <v>481</v>
      </c>
    </row>
    <row r="233" spans="2:65" s="1" customFormat="1" ht="24.25" customHeight="1">
      <c r="B233" s="28"/>
      <c r="C233" s="139" t="s">
        <v>482</v>
      </c>
      <c r="D233" s="139" t="s">
        <v>178</v>
      </c>
      <c r="E233" s="140" t="s">
        <v>483</v>
      </c>
      <c r="F233" s="141" t="s">
        <v>484</v>
      </c>
      <c r="G233" s="142" t="s">
        <v>247</v>
      </c>
      <c r="H233" s="143">
        <v>84.674999999999997</v>
      </c>
      <c r="I233" s="144"/>
      <c r="J233" s="145">
        <f t="shared" si="50"/>
        <v>0</v>
      </c>
      <c r="K233" s="146"/>
      <c r="L233" s="28"/>
      <c r="M233" s="147" t="s">
        <v>1</v>
      </c>
      <c r="N233" s="148" t="s">
        <v>41</v>
      </c>
      <c r="P233" s="149">
        <f t="shared" si="51"/>
        <v>0</v>
      </c>
      <c r="Q233" s="149">
        <v>2.3E-3</v>
      </c>
      <c r="R233" s="149">
        <f t="shared" si="52"/>
        <v>0.1947525</v>
      </c>
      <c r="S233" s="149">
        <v>0</v>
      </c>
      <c r="T233" s="150">
        <f t="shared" si="53"/>
        <v>0</v>
      </c>
      <c r="AR233" s="151" t="s">
        <v>240</v>
      </c>
      <c r="AT233" s="151" t="s">
        <v>178</v>
      </c>
      <c r="AU233" s="151" t="s">
        <v>88</v>
      </c>
      <c r="AY233" s="13" t="s">
        <v>176</v>
      </c>
      <c r="BE233" s="152">
        <f t="shared" si="54"/>
        <v>0</v>
      </c>
      <c r="BF233" s="152">
        <f t="shared" si="55"/>
        <v>0</v>
      </c>
      <c r="BG233" s="152">
        <f t="shared" si="56"/>
        <v>0</v>
      </c>
      <c r="BH233" s="152">
        <f t="shared" si="57"/>
        <v>0</v>
      </c>
      <c r="BI233" s="152">
        <f t="shared" si="58"/>
        <v>0</v>
      </c>
      <c r="BJ233" s="13" t="s">
        <v>88</v>
      </c>
      <c r="BK233" s="152">
        <f t="shared" si="59"/>
        <v>0</v>
      </c>
      <c r="BL233" s="13" t="s">
        <v>240</v>
      </c>
      <c r="BM233" s="151" t="s">
        <v>485</v>
      </c>
    </row>
    <row r="234" spans="2:65" s="1" customFormat="1" ht="37.75" customHeight="1">
      <c r="B234" s="28"/>
      <c r="C234" s="139" t="s">
        <v>486</v>
      </c>
      <c r="D234" s="139" t="s">
        <v>178</v>
      </c>
      <c r="E234" s="140" t="s">
        <v>487</v>
      </c>
      <c r="F234" s="141" t="s">
        <v>488</v>
      </c>
      <c r="G234" s="142" t="s">
        <v>247</v>
      </c>
      <c r="H234" s="143">
        <v>477.9</v>
      </c>
      <c r="I234" s="144"/>
      <c r="J234" s="145">
        <f t="shared" si="50"/>
        <v>0</v>
      </c>
      <c r="K234" s="146"/>
      <c r="L234" s="28"/>
      <c r="M234" s="147" t="s">
        <v>1</v>
      </c>
      <c r="N234" s="148" t="s">
        <v>41</v>
      </c>
      <c r="P234" s="149">
        <f t="shared" si="51"/>
        <v>0</v>
      </c>
      <c r="Q234" s="149">
        <v>8.0000000000000007E-5</v>
      </c>
      <c r="R234" s="149">
        <f t="shared" si="52"/>
        <v>3.8232000000000002E-2</v>
      </c>
      <c r="S234" s="149">
        <v>0</v>
      </c>
      <c r="T234" s="150">
        <f t="shared" si="53"/>
        <v>0</v>
      </c>
      <c r="AR234" s="151" t="s">
        <v>240</v>
      </c>
      <c r="AT234" s="151" t="s">
        <v>178</v>
      </c>
      <c r="AU234" s="151" t="s">
        <v>88</v>
      </c>
      <c r="AY234" s="13" t="s">
        <v>176</v>
      </c>
      <c r="BE234" s="152">
        <f t="shared" si="54"/>
        <v>0</v>
      </c>
      <c r="BF234" s="152">
        <f t="shared" si="55"/>
        <v>0</v>
      </c>
      <c r="BG234" s="152">
        <f t="shared" si="56"/>
        <v>0</v>
      </c>
      <c r="BH234" s="152">
        <f t="shared" si="57"/>
        <v>0</v>
      </c>
      <c r="BI234" s="152">
        <f t="shared" si="58"/>
        <v>0</v>
      </c>
      <c r="BJ234" s="13" t="s">
        <v>88</v>
      </c>
      <c r="BK234" s="152">
        <f t="shared" si="59"/>
        <v>0</v>
      </c>
      <c r="BL234" s="13" t="s">
        <v>240</v>
      </c>
      <c r="BM234" s="151" t="s">
        <v>489</v>
      </c>
    </row>
    <row r="235" spans="2:65" s="1" customFormat="1" ht="44.25" customHeight="1">
      <c r="B235" s="28"/>
      <c r="C235" s="153" t="s">
        <v>490</v>
      </c>
      <c r="D235" s="153" t="s">
        <v>236</v>
      </c>
      <c r="E235" s="154" t="s">
        <v>491</v>
      </c>
      <c r="F235" s="155" t="s">
        <v>492</v>
      </c>
      <c r="G235" s="156" t="s">
        <v>247</v>
      </c>
      <c r="H235" s="157">
        <v>549.58500000000004</v>
      </c>
      <c r="I235" s="158"/>
      <c r="J235" s="159">
        <f t="shared" si="50"/>
        <v>0</v>
      </c>
      <c r="K235" s="160"/>
      <c r="L235" s="161"/>
      <c r="M235" s="162" t="s">
        <v>1</v>
      </c>
      <c r="N235" s="163" t="s">
        <v>41</v>
      </c>
      <c r="P235" s="149">
        <f t="shared" si="51"/>
        <v>0</v>
      </c>
      <c r="Q235" s="149">
        <v>2.6199999999999999E-3</v>
      </c>
      <c r="R235" s="149">
        <f t="shared" si="52"/>
        <v>1.4399127</v>
      </c>
      <c r="S235" s="149">
        <v>0</v>
      </c>
      <c r="T235" s="150">
        <f t="shared" si="53"/>
        <v>0</v>
      </c>
      <c r="AR235" s="151" t="s">
        <v>306</v>
      </c>
      <c r="AT235" s="151" t="s">
        <v>236</v>
      </c>
      <c r="AU235" s="151" t="s">
        <v>88</v>
      </c>
      <c r="AY235" s="13" t="s">
        <v>176</v>
      </c>
      <c r="BE235" s="152">
        <f t="shared" si="54"/>
        <v>0</v>
      </c>
      <c r="BF235" s="152">
        <f t="shared" si="55"/>
        <v>0</v>
      </c>
      <c r="BG235" s="152">
        <f t="shared" si="56"/>
        <v>0</v>
      </c>
      <c r="BH235" s="152">
        <f t="shared" si="57"/>
        <v>0</v>
      </c>
      <c r="BI235" s="152">
        <f t="shared" si="58"/>
        <v>0</v>
      </c>
      <c r="BJ235" s="13" t="s">
        <v>88</v>
      </c>
      <c r="BK235" s="152">
        <f t="shared" si="59"/>
        <v>0</v>
      </c>
      <c r="BL235" s="13" t="s">
        <v>240</v>
      </c>
      <c r="BM235" s="151" t="s">
        <v>493</v>
      </c>
    </row>
    <row r="236" spans="2:65" s="1" customFormat="1" ht="33" customHeight="1">
      <c r="B236" s="28"/>
      <c r="C236" s="139" t="s">
        <v>494</v>
      </c>
      <c r="D236" s="139" t="s">
        <v>178</v>
      </c>
      <c r="E236" s="140" t="s">
        <v>495</v>
      </c>
      <c r="F236" s="141" t="s">
        <v>496</v>
      </c>
      <c r="G236" s="142" t="s">
        <v>247</v>
      </c>
      <c r="H236" s="143">
        <v>70.16</v>
      </c>
      <c r="I236" s="144"/>
      <c r="J236" s="145">
        <f t="shared" si="50"/>
        <v>0</v>
      </c>
      <c r="K236" s="146"/>
      <c r="L236" s="28"/>
      <c r="M236" s="147" t="s">
        <v>1</v>
      </c>
      <c r="N236" s="148" t="s">
        <v>41</v>
      </c>
      <c r="P236" s="149">
        <f t="shared" si="51"/>
        <v>0</v>
      </c>
      <c r="Q236" s="149">
        <v>8.0000000000000007E-5</v>
      </c>
      <c r="R236" s="149">
        <f t="shared" si="52"/>
        <v>5.6128000000000003E-3</v>
      </c>
      <c r="S236" s="149">
        <v>0</v>
      </c>
      <c r="T236" s="150">
        <f t="shared" si="53"/>
        <v>0</v>
      </c>
      <c r="AR236" s="151" t="s">
        <v>240</v>
      </c>
      <c r="AT236" s="151" t="s">
        <v>178</v>
      </c>
      <c r="AU236" s="151" t="s">
        <v>88</v>
      </c>
      <c r="AY236" s="13" t="s">
        <v>176</v>
      </c>
      <c r="BE236" s="152">
        <f t="shared" si="54"/>
        <v>0</v>
      </c>
      <c r="BF236" s="152">
        <f t="shared" si="55"/>
        <v>0</v>
      </c>
      <c r="BG236" s="152">
        <f t="shared" si="56"/>
        <v>0</v>
      </c>
      <c r="BH236" s="152">
        <f t="shared" si="57"/>
        <v>0</v>
      </c>
      <c r="BI236" s="152">
        <f t="shared" si="58"/>
        <v>0</v>
      </c>
      <c r="BJ236" s="13" t="s">
        <v>88</v>
      </c>
      <c r="BK236" s="152">
        <f t="shared" si="59"/>
        <v>0</v>
      </c>
      <c r="BL236" s="13" t="s">
        <v>240</v>
      </c>
      <c r="BM236" s="151" t="s">
        <v>497</v>
      </c>
    </row>
    <row r="237" spans="2:65" s="1" customFormat="1" ht="44.25" customHeight="1">
      <c r="B237" s="28"/>
      <c r="C237" s="153" t="s">
        <v>498</v>
      </c>
      <c r="D237" s="153" t="s">
        <v>236</v>
      </c>
      <c r="E237" s="154" t="s">
        <v>491</v>
      </c>
      <c r="F237" s="155" t="s">
        <v>492</v>
      </c>
      <c r="G237" s="156" t="s">
        <v>247</v>
      </c>
      <c r="H237" s="157">
        <v>84.191999999999993</v>
      </c>
      <c r="I237" s="158"/>
      <c r="J237" s="159">
        <f t="shared" si="50"/>
        <v>0</v>
      </c>
      <c r="K237" s="160"/>
      <c r="L237" s="161"/>
      <c r="M237" s="162" t="s">
        <v>1</v>
      </c>
      <c r="N237" s="163" t="s">
        <v>41</v>
      </c>
      <c r="P237" s="149">
        <f t="shared" si="51"/>
        <v>0</v>
      </c>
      <c r="Q237" s="149">
        <v>2.6199999999999999E-3</v>
      </c>
      <c r="R237" s="149">
        <f t="shared" si="52"/>
        <v>0.22058303999999998</v>
      </c>
      <c r="S237" s="149">
        <v>0</v>
      </c>
      <c r="T237" s="150">
        <f t="shared" si="53"/>
        <v>0</v>
      </c>
      <c r="AR237" s="151" t="s">
        <v>306</v>
      </c>
      <c r="AT237" s="151" t="s">
        <v>236</v>
      </c>
      <c r="AU237" s="151" t="s">
        <v>88</v>
      </c>
      <c r="AY237" s="13" t="s">
        <v>176</v>
      </c>
      <c r="BE237" s="152">
        <f t="shared" si="54"/>
        <v>0</v>
      </c>
      <c r="BF237" s="152">
        <f t="shared" si="55"/>
        <v>0</v>
      </c>
      <c r="BG237" s="152">
        <f t="shared" si="56"/>
        <v>0</v>
      </c>
      <c r="BH237" s="152">
        <f t="shared" si="57"/>
        <v>0</v>
      </c>
      <c r="BI237" s="152">
        <f t="shared" si="58"/>
        <v>0</v>
      </c>
      <c r="BJ237" s="13" t="s">
        <v>88</v>
      </c>
      <c r="BK237" s="152">
        <f t="shared" si="59"/>
        <v>0</v>
      </c>
      <c r="BL237" s="13" t="s">
        <v>240</v>
      </c>
      <c r="BM237" s="151" t="s">
        <v>499</v>
      </c>
    </row>
    <row r="238" spans="2:65" s="1" customFormat="1" ht="37.75" customHeight="1">
      <c r="B238" s="28"/>
      <c r="C238" s="139" t="s">
        <v>500</v>
      </c>
      <c r="D238" s="139" t="s">
        <v>178</v>
      </c>
      <c r="E238" s="140" t="s">
        <v>501</v>
      </c>
      <c r="F238" s="141" t="s">
        <v>502</v>
      </c>
      <c r="G238" s="142" t="s">
        <v>247</v>
      </c>
      <c r="H238" s="143">
        <v>477.9</v>
      </c>
      <c r="I238" s="144"/>
      <c r="J238" s="145">
        <f t="shared" si="50"/>
        <v>0</v>
      </c>
      <c r="K238" s="146"/>
      <c r="L238" s="28"/>
      <c r="M238" s="147" t="s">
        <v>1</v>
      </c>
      <c r="N238" s="148" t="s">
        <v>41</v>
      </c>
      <c r="P238" s="149">
        <f t="shared" si="51"/>
        <v>0</v>
      </c>
      <c r="Q238" s="149">
        <v>0</v>
      </c>
      <c r="R238" s="149">
        <f t="shared" si="52"/>
        <v>0</v>
      </c>
      <c r="S238" s="149">
        <v>0</v>
      </c>
      <c r="T238" s="150">
        <f t="shared" si="53"/>
        <v>0</v>
      </c>
      <c r="AR238" s="151" t="s">
        <v>240</v>
      </c>
      <c r="AT238" s="151" t="s">
        <v>178</v>
      </c>
      <c r="AU238" s="151" t="s">
        <v>88</v>
      </c>
      <c r="AY238" s="13" t="s">
        <v>176</v>
      </c>
      <c r="BE238" s="152">
        <f t="shared" si="54"/>
        <v>0</v>
      </c>
      <c r="BF238" s="152">
        <f t="shared" si="55"/>
        <v>0</v>
      </c>
      <c r="BG238" s="152">
        <f t="shared" si="56"/>
        <v>0</v>
      </c>
      <c r="BH238" s="152">
        <f t="shared" si="57"/>
        <v>0</v>
      </c>
      <c r="BI238" s="152">
        <f t="shared" si="58"/>
        <v>0</v>
      </c>
      <c r="BJ238" s="13" t="s">
        <v>88</v>
      </c>
      <c r="BK238" s="152">
        <f t="shared" si="59"/>
        <v>0</v>
      </c>
      <c r="BL238" s="13" t="s">
        <v>240</v>
      </c>
      <c r="BM238" s="151" t="s">
        <v>503</v>
      </c>
    </row>
    <row r="239" spans="2:65" s="1" customFormat="1" ht="16.5" customHeight="1">
      <c r="B239" s="28"/>
      <c r="C239" s="153" t="s">
        <v>504</v>
      </c>
      <c r="D239" s="153" t="s">
        <v>236</v>
      </c>
      <c r="E239" s="154" t="s">
        <v>505</v>
      </c>
      <c r="F239" s="155" t="s">
        <v>506</v>
      </c>
      <c r="G239" s="156" t="s">
        <v>247</v>
      </c>
      <c r="H239" s="157">
        <v>549.58500000000004</v>
      </c>
      <c r="I239" s="158"/>
      <c r="J239" s="159">
        <f t="shared" si="50"/>
        <v>0</v>
      </c>
      <c r="K239" s="160"/>
      <c r="L239" s="161"/>
      <c r="M239" s="162" t="s">
        <v>1</v>
      </c>
      <c r="N239" s="163" t="s">
        <v>41</v>
      </c>
      <c r="P239" s="149">
        <f t="shared" si="51"/>
        <v>0</v>
      </c>
      <c r="Q239" s="149">
        <v>0</v>
      </c>
      <c r="R239" s="149">
        <f t="shared" si="52"/>
        <v>0</v>
      </c>
      <c r="S239" s="149">
        <v>0</v>
      </c>
      <c r="T239" s="150">
        <f t="shared" si="53"/>
        <v>0</v>
      </c>
      <c r="AR239" s="151" t="s">
        <v>306</v>
      </c>
      <c r="AT239" s="151" t="s">
        <v>236</v>
      </c>
      <c r="AU239" s="151" t="s">
        <v>88</v>
      </c>
      <c r="AY239" s="13" t="s">
        <v>176</v>
      </c>
      <c r="BE239" s="152">
        <f t="shared" si="54"/>
        <v>0</v>
      </c>
      <c r="BF239" s="152">
        <f t="shared" si="55"/>
        <v>0</v>
      </c>
      <c r="BG239" s="152">
        <f t="shared" si="56"/>
        <v>0</v>
      </c>
      <c r="BH239" s="152">
        <f t="shared" si="57"/>
        <v>0</v>
      </c>
      <c r="BI239" s="152">
        <f t="shared" si="58"/>
        <v>0</v>
      </c>
      <c r="BJ239" s="13" t="s">
        <v>88</v>
      </c>
      <c r="BK239" s="152">
        <f t="shared" si="59"/>
        <v>0</v>
      </c>
      <c r="BL239" s="13" t="s">
        <v>240</v>
      </c>
      <c r="BM239" s="151" t="s">
        <v>507</v>
      </c>
    </row>
    <row r="240" spans="2:65" s="1" customFormat="1" ht="37.75" customHeight="1">
      <c r="B240" s="28"/>
      <c r="C240" s="139" t="s">
        <v>508</v>
      </c>
      <c r="D240" s="139" t="s">
        <v>178</v>
      </c>
      <c r="E240" s="140" t="s">
        <v>509</v>
      </c>
      <c r="F240" s="141" t="s">
        <v>510</v>
      </c>
      <c r="G240" s="142" t="s">
        <v>247</v>
      </c>
      <c r="H240" s="143">
        <v>477.9</v>
      </c>
      <c r="I240" s="144"/>
      <c r="J240" s="145">
        <f t="shared" si="50"/>
        <v>0</v>
      </c>
      <c r="K240" s="146"/>
      <c r="L240" s="28"/>
      <c r="M240" s="147" t="s">
        <v>1</v>
      </c>
      <c r="N240" s="148" t="s">
        <v>41</v>
      </c>
      <c r="P240" s="149">
        <f t="shared" si="51"/>
        <v>0</v>
      </c>
      <c r="Q240" s="149">
        <v>0</v>
      </c>
      <c r="R240" s="149">
        <f t="shared" si="52"/>
        <v>0</v>
      </c>
      <c r="S240" s="149">
        <v>0</v>
      </c>
      <c r="T240" s="150">
        <f t="shared" si="53"/>
        <v>0</v>
      </c>
      <c r="AR240" s="151" t="s">
        <v>240</v>
      </c>
      <c r="AT240" s="151" t="s">
        <v>178</v>
      </c>
      <c r="AU240" s="151" t="s">
        <v>88</v>
      </c>
      <c r="AY240" s="13" t="s">
        <v>176</v>
      </c>
      <c r="BE240" s="152">
        <f t="shared" si="54"/>
        <v>0</v>
      </c>
      <c r="BF240" s="152">
        <f t="shared" si="55"/>
        <v>0</v>
      </c>
      <c r="BG240" s="152">
        <f t="shared" si="56"/>
        <v>0</v>
      </c>
      <c r="BH240" s="152">
        <f t="shared" si="57"/>
        <v>0</v>
      </c>
      <c r="BI240" s="152">
        <f t="shared" si="58"/>
        <v>0</v>
      </c>
      <c r="BJ240" s="13" t="s">
        <v>88</v>
      </c>
      <c r="BK240" s="152">
        <f t="shared" si="59"/>
        <v>0</v>
      </c>
      <c r="BL240" s="13" t="s">
        <v>240</v>
      </c>
      <c r="BM240" s="151" t="s">
        <v>511</v>
      </c>
    </row>
    <row r="241" spans="2:65" s="1" customFormat="1" ht="16.5" customHeight="1">
      <c r="B241" s="28"/>
      <c r="C241" s="153" t="s">
        <v>512</v>
      </c>
      <c r="D241" s="153" t="s">
        <v>236</v>
      </c>
      <c r="E241" s="154" t="s">
        <v>505</v>
      </c>
      <c r="F241" s="155" t="s">
        <v>506</v>
      </c>
      <c r="G241" s="156" t="s">
        <v>247</v>
      </c>
      <c r="H241" s="157">
        <v>549.58500000000004</v>
      </c>
      <c r="I241" s="158"/>
      <c r="J241" s="159">
        <f t="shared" si="50"/>
        <v>0</v>
      </c>
      <c r="K241" s="160"/>
      <c r="L241" s="161"/>
      <c r="M241" s="162" t="s">
        <v>1</v>
      </c>
      <c r="N241" s="163" t="s">
        <v>41</v>
      </c>
      <c r="P241" s="149">
        <f t="shared" si="51"/>
        <v>0</v>
      </c>
      <c r="Q241" s="149">
        <v>0</v>
      </c>
      <c r="R241" s="149">
        <f t="shared" si="52"/>
        <v>0</v>
      </c>
      <c r="S241" s="149">
        <v>0</v>
      </c>
      <c r="T241" s="150">
        <f t="shared" si="53"/>
        <v>0</v>
      </c>
      <c r="AR241" s="151" t="s">
        <v>306</v>
      </c>
      <c r="AT241" s="151" t="s">
        <v>236</v>
      </c>
      <c r="AU241" s="151" t="s">
        <v>88</v>
      </c>
      <c r="AY241" s="13" t="s">
        <v>176</v>
      </c>
      <c r="BE241" s="152">
        <f t="shared" si="54"/>
        <v>0</v>
      </c>
      <c r="BF241" s="152">
        <f t="shared" si="55"/>
        <v>0</v>
      </c>
      <c r="BG241" s="152">
        <f t="shared" si="56"/>
        <v>0</v>
      </c>
      <c r="BH241" s="152">
        <f t="shared" si="57"/>
        <v>0</v>
      </c>
      <c r="BI241" s="152">
        <f t="shared" si="58"/>
        <v>0</v>
      </c>
      <c r="BJ241" s="13" t="s">
        <v>88</v>
      </c>
      <c r="BK241" s="152">
        <f t="shared" si="59"/>
        <v>0</v>
      </c>
      <c r="BL241" s="13" t="s">
        <v>240</v>
      </c>
      <c r="BM241" s="151" t="s">
        <v>513</v>
      </c>
    </row>
    <row r="242" spans="2:65" s="1" customFormat="1" ht="37.75" customHeight="1">
      <c r="B242" s="28"/>
      <c r="C242" s="139" t="s">
        <v>514</v>
      </c>
      <c r="D242" s="139" t="s">
        <v>178</v>
      </c>
      <c r="E242" s="140" t="s">
        <v>515</v>
      </c>
      <c r="F242" s="141" t="s">
        <v>516</v>
      </c>
      <c r="G242" s="142" t="s">
        <v>247</v>
      </c>
      <c r="H242" s="143">
        <v>70.16</v>
      </c>
      <c r="I242" s="144"/>
      <c r="J242" s="145">
        <f t="shared" si="50"/>
        <v>0</v>
      </c>
      <c r="K242" s="146"/>
      <c r="L242" s="28"/>
      <c r="M242" s="147" t="s">
        <v>1</v>
      </c>
      <c r="N242" s="148" t="s">
        <v>41</v>
      </c>
      <c r="P242" s="149">
        <f t="shared" si="51"/>
        <v>0</v>
      </c>
      <c r="Q242" s="149">
        <v>0</v>
      </c>
      <c r="R242" s="149">
        <f t="shared" si="52"/>
        <v>0</v>
      </c>
      <c r="S242" s="149">
        <v>0</v>
      </c>
      <c r="T242" s="150">
        <f t="shared" si="53"/>
        <v>0</v>
      </c>
      <c r="AR242" s="151" t="s">
        <v>240</v>
      </c>
      <c r="AT242" s="151" t="s">
        <v>178</v>
      </c>
      <c r="AU242" s="151" t="s">
        <v>88</v>
      </c>
      <c r="AY242" s="13" t="s">
        <v>176</v>
      </c>
      <c r="BE242" s="152">
        <f t="shared" si="54"/>
        <v>0</v>
      </c>
      <c r="BF242" s="152">
        <f t="shared" si="55"/>
        <v>0</v>
      </c>
      <c r="BG242" s="152">
        <f t="shared" si="56"/>
        <v>0</v>
      </c>
      <c r="BH242" s="152">
        <f t="shared" si="57"/>
        <v>0</v>
      </c>
      <c r="BI242" s="152">
        <f t="shared" si="58"/>
        <v>0</v>
      </c>
      <c r="BJ242" s="13" t="s">
        <v>88</v>
      </c>
      <c r="BK242" s="152">
        <f t="shared" si="59"/>
        <v>0</v>
      </c>
      <c r="BL242" s="13" t="s">
        <v>240</v>
      </c>
      <c r="BM242" s="151" t="s">
        <v>517</v>
      </c>
    </row>
    <row r="243" spans="2:65" s="1" customFormat="1" ht="16.5" customHeight="1">
      <c r="B243" s="28"/>
      <c r="C243" s="153" t="s">
        <v>518</v>
      </c>
      <c r="D243" s="153" t="s">
        <v>236</v>
      </c>
      <c r="E243" s="154" t="s">
        <v>505</v>
      </c>
      <c r="F243" s="155" t="s">
        <v>506</v>
      </c>
      <c r="G243" s="156" t="s">
        <v>247</v>
      </c>
      <c r="H243" s="157">
        <v>84.191999999999993</v>
      </c>
      <c r="I243" s="158"/>
      <c r="J243" s="159">
        <f t="shared" si="50"/>
        <v>0</v>
      </c>
      <c r="K243" s="160"/>
      <c r="L243" s="161"/>
      <c r="M243" s="162" t="s">
        <v>1</v>
      </c>
      <c r="N243" s="163" t="s">
        <v>41</v>
      </c>
      <c r="P243" s="149">
        <f t="shared" si="51"/>
        <v>0</v>
      </c>
      <c r="Q243" s="149">
        <v>0</v>
      </c>
      <c r="R243" s="149">
        <f t="shared" si="52"/>
        <v>0</v>
      </c>
      <c r="S243" s="149">
        <v>0</v>
      </c>
      <c r="T243" s="150">
        <f t="shared" si="53"/>
        <v>0</v>
      </c>
      <c r="AR243" s="151" t="s">
        <v>306</v>
      </c>
      <c r="AT243" s="151" t="s">
        <v>236</v>
      </c>
      <c r="AU243" s="151" t="s">
        <v>88</v>
      </c>
      <c r="AY243" s="13" t="s">
        <v>176</v>
      </c>
      <c r="BE243" s="152">
        <f t="shared" si="54"/>
        <v>0</v>
      </c>
      <c r="BF243" s="152">
        <f t="shared" si="55"/>
        <v>0</v>
      </c>
      <c r="BG243" s="152">
        <f t="shared" si="56"/>
        <v>0</v>
      </c>
      <c r="BH243" s="152">
        <f t="shared" si="57"/>
        <v>0</v>
      </c>
      <c r="BI243" s="152">
        <f t="shared" si="58"/>
        <v>0</v>
      </c>
      <c r="BJ243" s="13" t="s">
        <v>88</v>
      </c>
      <c r="BK243" s="152">
        <f t="shared" si="59"/>
        <v>0</v>
      </c>
      <c r="BL243" s="13" t="s">
        <v>240</v>
      </c>
      <c r="BM243" s="151" t="s">
        <v>519</v>
      </c>
    </row>
    <row r="244" spans="2:65" s="1" customFormat="1" ht="37.75" customHeight="1">
      <c r="B244" s="28"/>
      <c r="C244" s="139" t="s">
        <v>520</v>
      </c>
      <c r="D244" s="139" t="s">
        <v>178</v>
      </c>
      <c r="E244" s="140" t="s">
        <v>521</v>
      </c>
      <c r="F244" s="141" t="s">
        <v>522</v>
      </c>
      <c r="G244" s="142" t="s">
        <v>247</v>
      </c>
      <c r="H244" s="143">
        <v>70.16</v>
      </c>
      <c r="I244" s="144"/>
      <c r="J244" s="145">
        <f t="shared" si="50"/>
        <v>0</v>
      </c>
      <c r="K244" s="146"/>
      <c r="L244" s="28"/>
      <c r="M244" s="147" t="s">
        <v>1</v>
      </c>
      <c r="N244" s="148" t="s">
        <v>41</v>
      </c>
      <c r="P244" s="149">
        <f t="shared" si="51"/>
        <v>0</v>
      </c>
      <c r="Q244" s="149">
        <v>0</v>
      </c>
      <c r="R244" s="149">
        <f t="shared" si="52"/>
        <v>0</v>
      </c>
      <c r="S244" s="149">
        <v>0</v>
      </c>
      <c r="T244" s="150">
        <f t="shared" si="53"/>
        <v>0</v>
      </c>
      <c r="AR244" s="151" t="s">
        <v>240</v>
      </c>
      <c r="AT244" s="151" t="s">
        <v>178</v>
      </c>
      <c r="AU244" s="151" t="s">
        <v>88</v>
      </c>
      <c r="AY244" s="13" t="s">
        <v>176</v>
      </c>
      <c r="BE244" s="152">
        <f t="shared" si="54"/>
        <v>0</v>
      </c>
      <c r="BF244" s="152">
        <f t="shared" si="55"/>
        <v>0</v>
      </c>
      <c r="BG244" s="152">
        <f t="shared" si="56"/>
        <v>0</v>
      </c>
      <c r="BH244" s="152">
        <f t="shared" si="57"/>
        <v>0</v>
      </c>
      <c r="BI244" s="152">
        <f t="shared" si="58"/>
        <v>0</v>
      </c>
      <c r="BJ244" s="13" t="s">
        <v>88</v>
      </c>
      <c r="BK244" s="152">
        <f t="shared" si="59"/>
        <v>0</v>
      </c>
      <c r="BL244" s="13" t="s">
        <v>240</v>
      </c>
      <c r="BM244" s="151" t="s">
        <v>523</v>
      </c>
    </row>
    <row r="245" spans="2:65" s="1" customFormat="1" ht="16.5" customHeight="1">
      <c r="B245" s="28"/>
      <c r="C245" s="153" t="s">
        <v>524</v>
      </c>
      <c r="D245" s="153" t="s">
        <v>236</v>
      </c>
      <c r="E245" s="154" t="s">
        <v>505</v>
      </c>
      <c r="F245" s="155" t="s">
        <v>506</v>
      </c>
      <c r="G245" s="156" t="s">
        <v>247</v>
      </c>
      <c r="H245" s="157">
        <v>84.191999999999993</v>
      </c>
      <c r="I245" s="158"/>
      <c r="J245" s="159">
        <f t="shared" si="50"/>
        <v>0</v>
      </c>
      <c r="K245" s="160"/>
      <c r="L245" s="161"/>
      <c r="M245" s="162" t="s">
        <v>1</v>
      </c>
      <c r="N245" s="163" t="s">
        <v>41</v>
      </c>
      <c r="P245" s="149">
        <f t="shared" si="51"/>
        <v>0</v>
      </c>
      <c r="Q245" s="149">
        <v>0</v>
      </c>
      <c r="R245" s="149">
        <f t="shared" si="52"/>
        <v>0</v>
      </c>
      <c r="S245" s="149">
        <v>0</v>
      </c>
      <c r="T245" s="150">
        <f t="shared" si="53"/>
        <v>0</v>
      </c>
      <c r="AR245" s="151" t="s">
        <v>306</v>
      </c>
      <c r="AT245" s="151" t="s">
        <v>236</v>
      </c>
      <c r="AU245" s="151" t="s">
        <v>88</v>
      </c>
      <c r="AY245" s="13" t="s">
        <v>176</v>
      </c>
      <c r="BE245" s="152">
        <f t="shared" si="54"/>
        <v>0</v>
      </c>
      <c r="BF245" s="152">
        <f t="shared" si="55"/>
        <v>0</v>
      </c>
      <c r="BG245" s="152">
        <f t="shared" si="56"/>
        <v>0</v>
      </c>
      <c r="BH245" s="152">
        <f t="shared" si="57"/>
        <v>0</v>
      </c>
      <c r="BI245" s="152">
        <f t="shared" si="58"/>
        <v>0</v>
      </c>
      <c r="BJ245" s="13" t="s">
        <v>88</v>
      </c>
      <c r="BK245" s="152">
        <f t="shared" si="59"/>
        <v>0</v>
      </c>
      <c r="BL245" s="13" t="s">
        <v>240</v>
      </c>
      <c r="BM245" s="151" t="s">
        <v>525</v>
      </c>
    </row>
    <row r="246" spans="2:65" s="1" customFormat="1" ht="24.25" customHeight="1">
      <c r="B246" s="28"/>
      <c r="C246" s="139" t="s">
        <v>526</v>
      </c>
      <c r="D246" s="139" t="s">
        <v>178</v>
      </c>
      <c r="E246" s="140" t="s">
        <v>527</v>
      </c>
      <c r="F246" s="141" t="s">
        <v>528</v>
      </c>
      <c r="G246" s="142" t="s">
        <v>529</v>
      </c>
      <c r="H246" s="144"/>
      <c r="I246" s="144"/>
      <c r="J246" s="145">
        <f t="shared" si="50"/>
        <v>0</v>
      </c>
      <c r="K246" s="146"/>
      <c r="L246" s="28"/>
      <c r="M246" s="147" t="s">
        <v>1</v>
      </c>
      <c r="N246" s="148" t="s">
        <v>41</v>
      </c>
      <c r="P246" s="149">
        <f t="shared" si="51"/>
        <v>0</v>
      </c>
      <c r="Q246" s="149">
        <v>0</v>
      </c>
      <c r="R246" s="149">
        <f t="shared" si="52"/>
        <v>0</v>
      </c>
      <c r="S246" s="149">
        <v>0</v>
      </c>
      <c r="T246" s="150">
        <f t="shared" si="53"/>
        <v>0</v>
      </c>
      <c r="AR246" s="151" t="s">
        <v>240</v>
      </c>
      <c r="AT246" s="151" t="s">
        <v>178</v>
      </c>
      <c r="AU246" s="151" t="s">
        <v>88</v>
      </c>
      <c r="AY246" s="13" t="s">
        <v>176</v>
      </c>
      <c r="BE246" s="152">
        <f t="shared" si="54"/>
        <v>0</v>
      </c>
      <c r="BF246" s="152">
        <f t="shared" si="55"/>
        <v>0</v>
      </c>
      <c r="BG246" s="152">
        <f t="shared" si="56"/>
        <v>0</v>
      </c>
      <c r="BH246" s="152">
        <f t="shared" si="57"/>
        <v>0</v>
      </c>
      <c r="BI246" s="152">
        <f t="shared" si="58"/>
        <v>0</v>
      </c>
      <c r="BJ246" s="13" t="s">
        <v>88</v>
      </c>
      <c r="BK246" s="152">
        <f t="shared" si="59"/>
        <v>0</v>
      </c>
      <c r="BL246" s="13" t="s">
        <v>240</v>
      </c>
      <c r="BM246" s="151" t="s">
        <v>530</v>
      </c>
    </row>
    <row r="247" spans="2:65" s="11" customFormat="1" ht="22.75" customHeight="1">
      <c r="B247" s="127"/>
      <c r="D247" s="128" t="s">
        <v>74</v>
      </c>
      <c r="E247" s="137" t="s">
        <v>531</v>
      </c>
      <c r="F247" s="137" t="s">
        <v>532</v>
      </c>
      <c r="I247" s="130"/>
      <c r="J247" s="138">
        <f>BK247</f>
        <v>0</v>
      </c>
      <c r="L247" s="127"/>
      <c r="M247" s="132"/>
      <c r="P247" s="133">
        <f>SUM(P248:P257)</f>
        <v>0</v>
      </c>
      <c r="R247" s="133">
        <f>SUM(R248:R257)</f>
        <v>1.9511273600000001</v>
      </c>
      <c r="T247" s="134">
        <f>SUM(T248:T257)</f>
        <v>0</v>
      </c>
      <c r="AR247" s="128" t="s">
        <v>88</v>
      </c>
      <c r="AT247" s="135" t="s">
        <v>74</v>
      </c>
      <c r="AU247" s="135" t="s">
        <v>82</v>
      </c>
      <c r="AY247" s="128" t="s">
        <v>176</v>
      </c>
      <c r="BK247" s="136">
        <f>SUM(BK248:BK257)</f>
        <v>0</v>
      </c>
    </row>
    <row r="248" spans="2:65" s="1" customFormat="1" ht="21.75" customHeight="1">
      <c r="B248" s="28"/>
      <c r="C248" s="139" t="s">
        <v>533</v>
      </c>
      <c r="D248" s="139" t="s">
        <v>178</v>
      </c>
      <c r="E248" s="140" t="s">
        <v>534</v>
      </c>
      <c r="F248" s="141" t="s">
        <v>535</v>
      </c>
      <c r="G248" s="142" t="s">
        <v>247</v>
      </c>
      <c r="H248" s="143">
        <v>549.17999999999995</v>
      </c>
      <c r="I248" s="144"/>
      <c r="J248" s="145">
        <f t="shared" ref="J248:J257" si="60">ROUND(I248*H248,2)</f>
        <v>0</v>
      </c>
      <c r="K248" s="146"/>
      <c r="L248" s="28"/>
      <c r="M248" s="147" t="s">
        <v>1</v>
      </c>
      <c r="N248" s="148" t="s">
        <v>41</v>
      </c>
      <c r="P248" s="149">
        <f t="shared" ref="P248:P257" si="61">O248*H248</f>
        <v>0</v>
      </c>
      <c r="Q248" s="149">
        <v>0</v>
      </c>
      <c r="R248" s="149">
        <f t="shared" ref="R248:R257" si="62">Q248*H248</f>
        <v>0</v>
      </c>
      <c r="S248" s="149">
        <v>0</v>
      </c>
      <c r="T248" s="150">
        <f t="shared" ref="T248:T257" si="63">S248*H248</f>
        <v>0</v>
      </c>
      <c r="AR248" s="151" t="s">
        <v>240</v>
      </c>
      <c r="AT248" s="151" t="s">
        <v>178</v>
      </c>
      <c r="AU248" s="151" t="s">
        <v>88</v>
      </c>
      <c r="AY248" s="13" t="s">
        <v>176</v>
      </c>
      <c r="BE248" s="152">
        <f t="shared" ref="BE248:BE257" si="64">IF(N248="základná",J248,0)</f>
        <v>0</v>
      </c>
      <c r="BF248" s="152">
        <f t="shared" ref="BF248:BF257" si="65">IF(N248="znížená",J248,0)</f>
        <v>0</v>
      </c>
      <c r="BG248" s="152">
        <f t="shared" ref="BG248:BG257" si="66">IF(N248="zákl. prenesená",J248,0)</f>
        <v>0</v>
      </c>
      <c r="BH248" s="152">
        <f t="shared" ref="BH248:BH257" si="67">IF(N248="zníž. prenesená",J248,0)</f>
        <v>0</v>
      </c>
      <c r="BI248" s="152">
        <f t="shared" ref="BI248:BI257" si="68">IF(N248="nulová",J248,0)</f>
        <v>0</v>
      </c>
      <c r="BJ248" s="13" t="s">
        <v>88</v>
      </c>
      <c r="BK248" s="152">
        <f t="shared" ref="BK248:BK257" si="69">ROUND(I248*H248,2)</f>
        <v>0</v>
      </c>
      <c r="BL248" s="13" t="s">
        <v>240</v>
      </c>
      <c r="BM248" s="151" t="s">
        <v>536</v>
      </c>
    </row>
    <row r="249" spans="2:65" s="1" customFormat="1" ht="37.75" customHeight="1">
      <c r="B249" s="28"/>
      <c r="C249" s="153" t="s">
        <v>537</v>
      </c>
      <c r="D249" s="153" t="s">
        <v>236</v>
      </c>
      <c r="E249" s="154" t="s">
        <v>538</v>
      </c>
      <c r="F249" s="155" t="s">
        <v>539</v>
      </c>
      <c r="G249" s="156" t="s">
        <v>247</v>
      </c>
      <c r="H249" s="157">
        <v>631.55700000000002</v>
      </c>
      <c r="I249" s="158"/>
      <c r="J249" s="159">
        <f t="shared" si="60"/>
        <v>0</v>
      </c>
      <c r="K249" s="160"/>
      <c r="L249" s="161"/>
      <c r="M249" s="162" t="s">
        <v>1</v>
      </c>
      <c r="N249" s="163" t="s">
        <v>41</v>
      </c>
      <c r="P249" s="149">
        <f t="shared" si="61"/>
        <v>0</v>
      </c>
      <c r="Q249" s="149">
        <v>1.8000000000000001E-4</v>
      </c>
      <c r="R249" s="149">
        <f t="shared" si="62"/>
        <v>0.11368026000000001</v>
      </c>
      <c r="S249" s="149">
        <v>0</v>
      </c>
      <c r="T249" s="150">
        <f t="shared" si="63"/>
        <v>0</v>
      </c>
      <c r="AR249" s="151" t="s">
        <v>306</v>
      </c>
      <c r="AT249" s="151" t="s">
        <v>236</v>
      </c>
      <c r="AU249" s="151" t="s">
        <v>88</v>
      </c>
      <c r="AY249" s="13" t="s">
        <v>176</v>
      </c>
      <c r="BE249" s="152">
        <f t="shared" si="64"/>
        <v>0</v>
      </c>
      <c r="BF249" s="152">
        <f t="shared" si="65"/>
        <v>0</v>
      </c>
      <c r="BG249" s="152">
        <f t="shared" si="66"/>
        <v>0</v>
      </c>
      <c r="BH249" s="152">
        <f t="shared" si="67"/>
        <v>0</v>
      </c>
      <c r="BI249" s="152">
        <f t="shared" si="68"/>
        <v>0</v>
      </c>
      <c r="BJ249" s="13" t="s">
        <v>88</v>
      </c>
      <c r="BK249" s="152">
        <f t="shared" si="69"/>
        <v>0</v>
      </c>
      <c r="BL249" s="13" t="s">
        <v>240</v>
      </c>
      <c r="BM249" s="151" t="s">
        <v>540</v>
      </c>
    </row>
    <row r="250" spans="2:65" s="1" customFormat="1" ht="37.75" customHeight="1">
      <c r="B250" s="28"/>
      <c r="C250" s="139" t="s">
        <v>541</v>
      </c>
      <c r="D250" s="139" t="s">
        <v>178</v>
      </c>
      <c r="E250" s="140" t="s">
        <v>542</v>
      </c>
      <c r="F250" s="141" t="s">
        <v>543</v>
      </c>
      <c r="G250" s="142" t="s">
        <v>247</v>
      </c>
      <c r="H250" s="143">
        <v>549.17999999999995</v>
      </c>
      <c r="I250" s="144"/>
      <c r="J250" s="145">
        <f t="shared" si="60"/>
        <v>0</v>
      </c>
      <c r="K250" s="146"/>
      <c r="L250" s="28"/>
      <c r="M250" s="147" t="s">
        <v>1</v>
      </c>
      <c r="N250" s="148" t="s">
        <v>41</v>
      </c>
      <c r="P250" s="149">
        <f t="shared" si="61"/>
        <v>0</v>
      </c>
      <c r="Q250" s="149">
        <v>4.6999999999999999E-4</v>
      </c>
      <c r="R250" s="149">
        <f t="shared" si="62"/>
        <v>0.25811459999999997</v>
      </c>
      <c r="S250" s="149">
        <v>0</v>
      </c>
      <c r="T250" s="150">
        <f t="shared" si="63"/>
        <v>0</v>
      </c>
      <c r="AR250" s="151" t="s">
        <v>240</v>
      </c>
      <c r="AT250" s="151" t="s">
        <v>178</v>
      </c>
      <c r="AU250" s="151" t="s">
        <v>88</v>
      </c>
      <c r="AY250" s="13" t="s">
        <v>176</v>
      </c>
      <c r="BE250" s="152">
        <f t="shared" si="64"/>
        <v>0</v>
      </c>
      <c r="BF250" s="152">
        <f t="shared" si="65"/>
        <v>0</v>
      </c>
      <c r="BG250" s="152">
        <f t="shared" si="66"/>
        <v>0</v>
      </c>
      <c r="BH250" s="152">
        <f t="shared" si="67"/>
        <v>0</v>
      </c>
      <c r="BI250" s="152">
        <f t="shared" si="68"/>
        <v>0</v>
      </c>
      <c r="BJ250" s="13" t="s">
        <v>88</v>
      </c>
      <c r="BK250" s="152">
        <f t="shared" si="69"/>
        <v>0</v>
      </c>
      <c r="BL250" s="13" t="s">
        <v>240</v>
      </c>
      <c r="BM250" s="151" t="s">
        <v>544</v>
      </c>
    </row>
    <row r="251" spans="2:65" s="1" customFormat="1" ht="24.25" customHeight="1">
      <c r="B251" s="28"/>
      <c r="C251" s="153" t="s">
        <v>545</v>
      </c>
      <c r="D251" s="153" t="s">
        <v>236</v>
      </c>
      <c r="E251" s="154" t="s">
        <v>546</v>
      </c>
      <c r="F251" s="155" t="s">
        <v>547</v>
      </c>
      <c r="G251" s="156" t="s">
        <v>247</v>
      </c>
      <c r="H251" s="157">
        <v>631.55700000000002</v>
      </c>
      <c r="I251" s="158"/>
      <c r="J251" s="159">
        <f t="shared" si="60"/>
        <v>0</v>
      </c>
      <c r="K251" s="160"/>
      <c r="L251" s="161"/>
      <c r="M251" s="162" t="s">
        <v>1</v>
      </c>
      <c r="N251" s="163" t="s">
        <v>41</v>
      </c>
      <c r="P251" s="149">
        <f t="shared" si="61"/>
        <v>0</v>
      </c>
      <c r="Q251" s="149">
        <v>1.9E-3</v>
      </c>
      <c r="R251" s="149">
        <f t="shared" si="62"/>
        <v>1.1999583</v>
      </c>
      <c r="S251" s="149">
        <v>0</v>
      </c>
      <c r="T251" s="150">
        <f t="shared" si="63"/>
        <v>0</v>
      </c>
      <c r="AR251" s="151" t="s">
        <v>306</v>
      </c>
      <c r="AT251" s="151" t="s">
        <v>236</v>
      </c>
      <c r="AU251" s="151" t="s">
        <v>88</v>
      </c>
      <c r="AY251" s="13" t="s">
        <v>176</v>
      </c>
      <c r="BE251" s="152">
        <f t="shared" si="64"/>
        <v>0</v>
      </c>
      <c r="BF251" s="152">
        <f t="shared" si="65"/>
        <v>0</v>
      </c>
      <c r="BG251" s="152">
        <f t="shared" si="66"/>
        <v>0</v>
      </c>
      <c r="BH251" s="152">
        <f t="shared" si="67"/>
        <v>0</v>
      </c>
      <c r="BI251" s="152">
        <f t="shared" si="68"/>
        <v>0</v>
      </c>
      <c r="BJ251" s="13" t="s">
        <v>88</v>
      </c>
      <c r="BK251" s="152">
        <f t="shared" si="69"/>
        <v>0</v>
      </c>
      <c r="BL251" s="13" t="s">
        <v>240</v>
      </c>
      <c r="BM251" s="151" t="s">
        <v>548</v>
      </c>
    </row>
    <row r="252" spans="2:65" s="1" customFormat="1" ht="21.75" customHeight="1">
      <c r="B252" s="28"/>
      <c r="C252" s="153" t="s">
        <v>549</v>
      </c>
      <c r="D252" s="153" t="s">
        <v>236</v>
      </c>
      <c r="E252" s="154" t="s">
        <v>550</v>
      </c>
      <c r="F252" s="155" t="s">
        <v>551</v>
      </c>
      <c r="G252" s="156" t="s">
        <v>552</v>
      </c>
      <c r="H252" s="157">
        <v>1</v>
      </c>
      <c r="I252" s="158"/>
      <c r="J252" s="159">
        <f t="shared" si="60"/>
        <v>0</v>
      </c>
      <c r="K252" s="160"/>
      <c r="L252" s="161"/>
      <c r="M252" s="162" t="s">
        <v>1</v>
      </c>
      <c r="N252" s="163" t="s">
        <v>41</v>
      </c>
      <c r="P252" s="149">
        <f t="shared" si="61"/>
        <v>0</v>
      </c>
      <c r="Q252" s="149">
        <v>0</v>
      </c>
      <c r="R252" s="149">
        <f t="shared" si="62"/>
        <v>0</v>
      </c>
      <c r="S252" s="149">
        <v>0</v>
      </c>
      <c r="T252" s="150">
        <f t="shared" si="63"/>
        <v>0</v>
      </c>
      <c r="AR252" s="151" t="s">
        <v>306</v>
      </c>
      <c r="AT252" s="151" t="s">
        <v>236</v>
      </c>
      <c r="AU252" s="151" t="s">
        <v>88</v>
      </c>
      <c r="AY252" s="13" t="s">
        <v>176</v>
      </c>
      <c r="BE252" s="152">
        <f t="shared" si="64"/>
        <v>0</v>
      </c>
      <c r="BF252" s="152">
        <f t="shared" si="65"/>
        <v>0</v>
      </c>
      <c r="BG252" s="152">
        <f t="shared" si="66"/>
        <v>0</v>
      </c>
      <c r="BH252" s="152">
        <f t="shared" si="67"/>
        <v>0</v>
      </c>
      <c r="BI252" s="152">
        <f t="shared" si="68"/>
        <v>0</v>
      </c>
      <c r="BJ252" s="13" t="s">
        <v>88</v>
      </c>
      <c r="BK252" s="152">
        <f t="shared" si="69"/>
        <v>0</v>
      </c>
      <c r="BL252" s="13" t="s">
        <v>240</v>
      </c>
      <c r="BM252" s="151" t="s">
        <v>553</v>
      </c>
    </row>
    <row r="253" spans="2:65" s="1" customFormat="1" ht="24.25" customHeight="1">
      <c r="B253" s="28"/>
      <c r="C253" s="139" t="s">
        <v>554</v>
      </c>
      <c r="D253" s="139" t="s">
        <v>178</v>
      </c>
      <c r="E253" s="140" t="s">
        <v>555</v>
      </c>
      <c r="F253" s="141" t="s">
        <v>556</v>
      </c>
      <c r="G253" s="142" t="s">
        <v>334</v>
      </c>
      <c r="H253" s="143">
        <v>8</v>
      </c>
      <c r="I253" s="144"/>
      <c r="J253" s="145">
        <f t="shared" si="60"/>
        <v>0</v>
      </c>
      <c r="K253" s="146"/>
      <c r="L253" s="28"/>
      <c r="M253" s="147" t="s">
        <v>1</v>
      </c>
      <c r="N253" s="148" t="s">
        <v>41</v>
      </c>
      <c r="P253" s="149">
        <f t="shared" si="61"/>
        <v>0</v>
      </c>
      <c r="Q253" s="149">
        <v>5.5000000000000002E-5</v>
      </c>
      <c r="R253" s="149">
        <f t="shared" si="62"/>
        <v>4.4000000000000002E-4</v>
      </c>
      <c r="S253" s="149">
        <v>0</v>
      </c>
      <c r="T253" s="150">
        <f t="shared" si="63"/>
        <v>0</v>
      </c>
      <c r="AR253" s="151" t="s">
        <v>182</v>
      </c>
      <c r="AT253" s="151" t="s">
        <v>178</v>
      </c>
      <c r="AU253" s="151" t="s">
        <v>88</v>
      </c>
      <c r="AY253" s="13" t="s">
        <v>176</v>
      </c>
      <c r="BE253" s="152">
        <f t="shared" si="64"/>
        <v>0</v>
      </c>
      <c r="BF253" s="152">
        <f t="shared" si="65"/>
        <v>0</v>
      </c>
      <c r="BG253" s="152">
        <f t="shared" si="66"/>
        <v>0</v>
      </c>
      <c r="BH253" s="152">
        <f t="shared" si="67"/>
        <v>0</v>
      </c>
      <c r="BI253" s="152">
        <f t="shared" si="68"/>
        <v>0</v>
      </c>
      <c r="BJ253" s="13" t="s">
        <v>88</v>
      </c>
      <c r="BK253" s="152">
        <f t="shared" si="69"/>
        <v>0</v>
      </c>
      <c r="BL253" s="13" t="s">
        <v>182</v>
      </c>
      <c r="BM253" s="151" t="s">
        <v>557</v>
      </c>
    </row>
    <row r="254" spans="2:65" s="1" customFormat="1" ht="24.25" customHeight="1">
      <c r="B254" s="28"/>
      <c r="C254" s="153" t="s">
        <v>558</v>
      </c>
      <c r="D254" s="153" t="s">
        <v>236</v>
      </c>
      <c r="E254" s="154" t="s">
        <v>559</v>
      </c>
      <c r="F254" s="155" t="s">
        <v>560</v>
      </c>
      <c r="G254" s="156" t="s">
        <v>334</v>
      </c>
      <c r="H254" s="157">
        <v>8</v>
      </c>
      <c r="I254" s="158"/>
      <c r="J254" s="159">
        <f t="shared" si="60"/>
        <v>0</v>
      </c>
      <c r="K254" s="160"/>
      <c r="L254" s="161"/>
      <c r="M254" s="162" t="s">
        <v>1</v>
      </c>
      <c r="N254" s="163" t="s">
        <v>41</v>
      </c>
      <c r="P254" s="149">
        <f t="shared" si="61"/>
        <v>0</v>
      </c>
      <c r="Q254" s="149">
        <v>0</v>
      </c>
      <c r="R254" s="149">
        <f t="shared" si="62"/>
        <v>0</v>
      </c>
      <c r="S254" s="149">
        <v>0</v>
      </c>
      <c r="T254" s="150">
        <f t="shared" si="63"/>
        <v>0</v>
      </c>
      <c r="AR254" s="151" t="s">
        <v>306</v>
      </c>
      <c r="AT254" s="151" t="s">
        <v>236</v>
      </c>
      <c r="AU254" s="151" t="s">
        <v>88</v>
      </c>
      <c r="AY254" s="13" t="s">
        <v>176</v>
      </c>
      <c r="BE254" s="152">
        <f t="shared" si="64"/>
        <v>0</v>
      </c>
      <c r="BF254" s="152">
        <f t="shared" si="65"/>
        <v>0</v>
      </c>
      <c r="BG254" s="152">
        <f t="shared" si="66"/>
        <v>0</v>
      </c>
      <c r="BH254" s="152">
        <f t="shared" si="67"/>
        <v>0</v>
      </c>
      <c r="BI254" s="152">
        <f t="shared" si="68"/>
        <v>0</v>
      </c>
      <c r="BJ254" s="13" t="s">
        <v>88</v>
      </c>
      <c r="BK254" s="152">
        <f t="shared" si="69"/>
        <v>0</v>
      </c>
      <c r="BL254" s="13" t="s">
        <v>240</v>
      </c>
      <c r="BM254" s="151" t="s">
        <v>561</v>
      </c>
    </row>
    <row r="255" spans="2:65" s="1" customFormat="1" ht="24.25" customHeight="1">
      <c r="B255" s="28"/>
      <c r="C255" s="139" t="s">
        <v>562</v>
      </c>
      <c r="D255" s="139" t="s">
        <v>178</v>
      </c>
      <c r="E255" s="140" t="s">
        <v>563</v>
      </c>
      <c r="F255" s="141" t="s">
        <v>564</v>
      </c>
      <c r="G255" s="142" t="s">
        <v>247</v>
      </c>
      <c r="H255" s="143">
        <v>1098.3599999999999</v>
      </c>
      <c r="I255" s="144"/>
      <c r="J255" s="145">
        <f t="shared" si="60"/>
        <v>0</v>
      </c>
      <c r="K255" s="146"/>
      <c r="L255" s="28"/>
      <c r="M255" s="147" t="s">
        <v>1</v>
      </c>
      <c r="N255" s="148" t="s">
        <v>41</v>
      </c>
      <c r="P255" s="149">
        <f t="shared" si="61"/>
        <v>0</v>
      </c>
      <c r="Q255" s="149">
        <v>0</v>
      </c>
      <c r="R255" s="149">
        <f t="shared" si="62"/>
        <v>0</v>
      </c>
      <c r="S255" s="149">
        <v>0</v>
      </c>
      <c r="T255" s="150">
        <f t="shared" si="63"/>
        <v>0</v>
      </c>
      <c r="AR255" s="151" t="s">
        <v>240</v>
      </c>
      <c r="AT255" s="151" t="s">
        <v>178</v>
      </c>
      <c r="AU255" s="151" t="s">
        <v>88</v>
      </c>
      <c r="AY255" s="13" t="s">
        <v>176</v>
      </c>
      <c r="BE255" s="152">
        <f t="shared" si="64"/>
        <v>0</v>
      </c>
      <c r="BF255" s="152">
        <f t="shared" si="65"/>
        <v>0</v>
      </c>
      <c r="BG255" s="152">
        <f t="shared" si="66"/>
        <v>0</v>
      </c>
      <c r="BH255" s="152">
        <f t="shared" si="67"/>
        <v>0</v>
      </c>
      <c r="BI255" s="152">
        <f t="shared" si="68"/>
        <v>0</v>
      </c>
      <c r="BJ255" s="13" t="s">
        <v>88</v>
      </c>
      <c r="BK255" s="152">
        <f t="shared" si="69"/>
        <v>0</v>
      </c>
      <c r="BL255" s="13" t="s">
        <v>240</v>
      </c>
      <c r="BM255" s="151" t="s">
        <v>565</v>
      </c>
    </row>
    <row r="256" spans="2:65" s="1" customFormat="1" ht="44.25" customHeight="1">
      <c r="B256" s="28"/>
      <c r="C256" s="153" t="s">
        <v>566</v>
      </c>
      <c r="D256" s="153" t="s">
        <v>236</v>
      </c>
      <c r="E256" s="154" t="s">
        <v>567</v>
      </c>
      <c r="F256" s="155" t="s">
        <v>568</v>
      </c>
      <c r="G256" s="156" t="s">
        <v>247</v>
      </c>
      <c r="H256" s="157">
        <v>1263.114</v>
      </c>
      <c r="I256" s="158"/>
      <c r="J256" s="159">
        <f t="shared" si="60"/>
        <v>0</v>
      </c>
      <c r="K256" s="160"/>
      <c r="L256" s="161"/>
      <c r="M256" s="162" t="s">
        <v>1</v>
      </c>
      <c r="N256" s="163" t="s">
        <v>41</v>
      </c>
      <c r="P256" s="149">
        <f t="shared" si="61"/>
        <v>0</v>
      </c>
      <c r="Q256" s="149">
        <v>2.9999999999999997E-4</v>
      </c>
      <c r="R256" s="149">
        <f t="shared" si="62"/>
        <v>0.3789342</v>
      </c>
      <c r="S256" s="149">
        <v>0</v>
      </c>
      <c r="T256" s="150">
        <f t="shared" si="63"/>
        <v>0</v>
      </c>
      <c r="AR256" s="151" t="s">
        <v>306</v>
      </c>
      <c r="AT256" s="151" t="s">
        <v>236</v>
      </c>
      <c r="AU256" s="151" t="s">
        <v>88</v>
      </c>
      <c r="AY256" s="13" t="s">
        <v>176</v>
      </c>
      <c r="BE256" s="152">
        <f t="shared" si="64"/>
        <v>0</v>
      </c>
      <c r="BF256" s="152">
        <f t="shared" si="65"/>
        <v>0</v>
      </c>
      <c r="BG256" s="152">
        <f t="shared" si="66"/>
        <v>0</v>
      </c>
      <c r="BH256" s="152">
        <f t="shared" si="67"/>
        <v>0</v>
      </c>
      <c r="BI256" s="152">
        <f t="shared" si="68"/>
        <v>0</v>
      </c>
      <c r="BJ256" s="13" t="s">
        <v>88</v>
      </c>
      <c r="BK256" s="152">
        <f t="shared" si="69"/>
        <v>0</v>
      </c>
      <c r="BL256" s="13" t="s">
        <v>240</v>
      </c>
      <c r="BM256" s="151" t="s">
        <v>569</v>
      </c>
    </row>
    <row r="257" spans="2:65" s="1" customFormat="1" ht="24.25" customHeight="1">
      <c r="B257" s="28"/>
      <c r="C257" s="139" t="s">
        <v>570</v>
      </c>
      <c r="D257" s="139" t="s">
        <v>178</v>
      </c>
      <c r="E257" s="140" t="s">
        <v>571</v>
      </c>
      <c r="F257" s="141" t="s">
        <v>572</v>
      </c>
      <c r="G257" s="142" t="s">
        <v>529</v>
      </c>
      <c r="H257" s="144"/>
      <c r="I257" s="144"/>
      <c r="J257" s="145">
        <f t="shared" si="60"/>
        <v>0</v>
      </c>
      <c r="K257" s="146"/>
      <c r="L257" s="28"/>
      <c r="M257" s="147" t="s">
        <v>1</v>
      </c>
      <c r="N257" s="148" t="s">
        <v>41</v>
      </c>
      <c r="P257" s="149">
        <f t="shared" si="61"/>
        <v>0</v>
      </c>
      <c r="Q257" s="149">
        <v>0</v>
      </c>
      <c r="R257" s="149">
        <f t="shared" si="62"/>
        <v>0</v>
      </c>
      <c r="S257" s="149">
        <v>0</v>
      </c>
      <c r="T257" s="150">
        <f t="shared" si="63"/>
        <v>0</v>
      </c>
      <c r="AR257" s="151" t="s">
        <v>240</v>
      </c>
      <c r="AT257" s="151" t="s">
        <v>178</v>
      </c>
      <c r="AU257" s="151" t="s">
        <v>88</v>
      </c>
      <c r="AY257" s="13" t="s">
        <v>176</v>
      </c>
      <c r="BE257" s="152">
        <f t="shared" si="64"/>
        <v>0</v>
      </c>
      <c r="BF257" s="152">
        <f t="shared" si="65"/>
        <v>0</v>
      </c>
      <c r="BG257" s="152">
        <f t="shared" si="66"/>
        <v>0</v>
      </c>
      <c r="BH257" s="152">
        <f t="shared" si="67"/>
        <v>0</v>
      </c>
      <c r="BI257" s="152">
        <f t="shared" si="68"/>
        <v>0</v>
      </c>
      <c r="BJ257" s="13" t="s">
        <v>88</v>
      </c>
      <c r="BK257" s="152">
        <f t="shared" si="69"/>
        <v>0</v>
      </c>
      <c r="BL257" s="13" t="s">
        <v>240</v>
      </c>
      <c r="BM257" s="151" t="s">
        <v>573</v>
      </c>
    </row>
    <row r="258" spans="2:65" s="11" customFormat="1" ht="22.75" customHeight="1">
      <c r="B258" s="127"/>
      <c r="D258" s="128" t="s">
        <v>74</v>
      </c>
      <c r="E258" s="137" t="s">
        <v>574</v>
      </c>
      <c r="F258" s="137" t="s">
        <v>575</v>
      </c>
      <c r="I258" s="130"/>
      <c r="J258" s="138">
        <f>BK258</f>
        <v>0</v>
      </c>
      <c r="L258" s="127"/>
      <c r="M258" s="132"/>
      <c r="P258" s="133">
        <f>SUM(P259:P271)</f>
        <v>0</v>
      </c>
      <c r="R258" s="133">
        <f>SUM(R259:R271)</f>
        <v>8.3849504999999986</v>
      </c>
      <c r="T258" s="134">
        <f>SUM(T259:T271)</f>
        <v>0</v>
      </c>
      <c r="AR258" s="128" t="s">
        <v>88</v>
      </c>
      <c r="AT258" s="135" t="s">
        <v>74</v>
      </c>
      <c r="AU258" s="135" t="s">
        <v>82</v>
      </c>
      <c r="AY258" s="128" t="s">
        <v>176</v>
      </c>
      <c r="BK258" s="136">
        <f>SUM(BK259:BK271)</f>
        <v>0</v>
      </c>
    </row>
    <row r="259" spans="2:65" s="1" customFormat="1" ht="16.5" customHeight="1">
      <c r="B259" s="28"/>
      <c r="C259" s="139" t="s">
        <v>576</v>
      </c>
      <c r="D259" s="139" t="s">
        <v>178</v>
      </c>
      <c r="E259" s="140" t="s">
        <v>577</v>
      </c>
      <c r="F259" s="141" t="s">
        <v>578</v>
      </c>
      <c r="G259" s="142" t="s">
        <v>247</v>
      </c>
      <c r="H259" s="143">
        <v>1039.4000000000001</v>
      </c>
      <c r="I259" s="144"/>
      <c r="J259" s="145">
        <f t="shared" ref="J259:J271" si="70">ROUND(I259*H259,2)</f>
        <v>0</v>
      </c>
      <c r="K259" s="146"/>
      <c r="L259" s="28"/>
      <c r="M259" s="147" t="s">
        <v>1</v>
      </c>
      <c r="N259" s="148" t="s">
        <v>41</v>
      </c>
      <c r="P259" s="149">
        <f t="shared" ref="P259:P271" si="71">O259*H259</f>
        <v>0</v>
      </c>
      <c r="Q259" s="149">
        <v>0</v>
      </c>
      <c r="R259" s="149">
        <f t="shared" ref="R259:R271" si="72">Q259*H259</f>
        <v>0</v>
      </c>
      <c r="S259" s="149">
        <v>0</v>
      </c>
      <c r="T259" s="150">
        <f t="shared" ref="T259:T271" si="73">S259*H259</f>
        <v>0</v>
      </c>
      <c r="AR259" s="151" t="s">
        <v>240</v>
      </c>
      <c r="AT259" s="151" t="s">
        <v>178</v>
      </c>
      <c r="AU259" s="151" t="s">
        <v>88</v>
      </c>
      <c r="AY259" s="13" t="s">
        <v>176</v>
      </c>
      <c r="BE259" s="152">
        <f t="shared" ref="BE259:BE271" si="74">IF(N259="základná",J259,0)</f>
        <v>0</v>
      </c>
      <c r="BF259" s="152">
        <f t="shared" ref="BF259:BF271" si="75">IF(N259="znížená",J259,0)</f>
        <v>0</v>
      </c>
      <c r="BG259" s="152">
        <f t="shared" ref="BG259:BG271" si="76">IF(N259="zákl. prenesená",J259,0)</f>
        <v>0</v>
      </c>
      <c r="BH259" s="152">
        <f t="shared" ref="BH259:BH271" si="77">IF(N259="zníž. prenesená",J259,0)</f>
        <v>0</v>
      </c>
      <c r="BI259" s="152">
        <f t="shared" ref="BI259:BI271" si="78">IF(N259="nulová",J259,0)</f>
        <v>0</v>
      </c>
      <c r="BJ259" s="13" t="s">
        <v>88</v>
      </c>
      <c r="BK259" s="152">
        <f t="shared" ref="BK259:BK271" si="79">ROUND(I259*H259,2)</f>
        <v>0</v>
      </c>
      <c r="BL259" s="13" t="s">
        <v>240</v>
      </c>
      <c r="BM259" s="151" t="s">
        <v>579</v>
      </c>
    </row>
    <row r="260" spans="2:65" s="1" customFormat="1" ht="16.5" customHeight="1">
      <c r="B260" s="28"/>
      <c r="C260" s="153" t="s">
        <v>580</v>
      </c>
      <c r="D260" s="153" t="s">
        <v>236</v>
      </c>
      <c r="E260" s="154" t="s">
        <v>581</v>
      </c>
      <c r="F260" s="155" t="s">
        <v>582</v>
      </c>
      <c r="G260" s="156" t="s">
        <v>247</v>
      </c>
      <c r="H260" s="157">
        <v>1195.31</v>
      </c>
      <c r="I260" s="158"/>
      <c r="J260" s="159">
        <f t="shared" si="70"/>
        <v>0</v>
      </c>
      <c r="K260" s="160"/>
      <c r="L260" s="161"/>
      <c r="M260" s="162" t="s">
        <v>1</v>
      </c>
      <c r="N260" s="163" t="s">
        <v>41</v>
      </c>
      <c r="P260" s="149">
        <f t="shared" si="71"/>
        <v>0</v>
      </c>
      <c r="Q260" s="149">
        <v>0</v>
      </c>
      <c r="R260" s="149">
        <f t="shared" si="72"/>
        <v>0</v>
      </c>
      <c r="S260" s="149">
        <v>0</v>
      </c>
      <c r="T260" s="150">
        <f t="shared" si="73"/>
        <v>0</v>
      </c>
      <c r="AR260" s="151" t="s">
        <v>306</v>
      </c>
      <c r="AT260" s="151" t="s">
        <v>236</v>
      </c>
      <c r="AU260" s="151" t="s">
        <v>88</v>
      </c>
      <c r="AY260" s="13" t="s">
        <v>176</v>
      </c>
      <c r="BE260" s="152">
        <f t="shared" si="74"/>
        <v>0</v>
      </c>
      <c r="BF260" s="152">
        <f t="shared" si="75"/>
        <v>0</v>
      </c>
      <c r="BG260" s="152">
        <f t="shared" si="76"/>
        <v>0</v>
      </c>
      <c r="BH260" s="152">
        <f t="shared" si="77"/>
        <v>0</v>
      </c>
      <c r="BI260" s="152">
        <f t="shared" si="78"/>
        <v>0</v>
      </c>
      <c r="BJ260" s="13" t="s">
        <v>88</v>
      </c>
      <c r="BK260" s="152">
        <f t="shared" si="79"/>
        <v>0</v>
      </c>
      <c r="BL260" s="13" t="s">
        <v>240</v>
      </c>
      <c r="BM260" s="151" t="s">
        <v>583</v>
      </c>
    </row>
    <row r="261" spans="2:65" s="1" customFormat="1" ht="24.25" customHeight="1">
      <c r="B261" s="28"/>
      <c r="C261" s="139" t="s">
        <v>460</v>
      </c>
      <c r="D261" s="139" t="s">
        <v>178</v>
      </c>
      <c r="E261" s="140" t="s">
        <v>584</v>
      </c>
      <c r="F261" s="141" t="s">
        <v>585</v>
      </c>
      <c r="G261" s="142" t="s">
        <v>247</v>
      </c>
      <c r="H261" s="143">
        <v>1039.4000000000001</v>
      </c>
      <c r="I261" s="144"/>
      <c r="J261" s="145">
        <f t="shared" si="70"/>
        <v>0</v>
      </c>
      <c r="K261" s="146"/>
      <c r="L261" s="28"/>
      <c r="M261" s="147" t="s">
        <v>1</v>
      </c>
      <c r="N261" s="148" t="s">
        <v>41</v>
      </c>
      <c r="P261" s="149">
        <f t="shared" si="71"/>
        <v>0</v>
      </c>
      <c r="Q261" s="149">
        <v>0</v>
      </c>
      <c r="R261" s="149">
        <f t="shared" si="72"/>
        <v>0</v>
      </c>
      <c r="S261" s="149">
        <v>0</v>
      </c>
      <c r="T261" s="150">
        <f t="shared" si="73"/>
        <v>0</v>
      </c>
      <c r="AR261" s="151" t="s">
        <v>240</v>
      </c>
      <c r="AT261" s="151" t="s">
        <v>178</v>
      </c>
      <c r="AU261" s="151" t="s">
        <v>88</v>
      </c>
      <c r="AY261" s="13" t="s">
        <v>176</v>
      </c>
      <c r="BE261" s="152">
        <f t="shared" si="74"/>
        <v>0</v>
      </c>
      <c r="BF261" s="152">
        <f t="shared" si="75"/>
        <v>0</v>
      </c>
      <c r="BG261" s="152">
        <f t="shared" si="76"/>
        <v>0</v>
      </c>
      <c r="BH261" s="152">
        <f t="shared" si="77"/>
        <v>0</v>
      </c>
      <c r="BI261" s="152">
        <f t="shared" si="78"/>
        <v>0</v>
      </c>
      <c r="BJ261" s="13" t="s">
        <v>88</v>
      </c>
      <c r="BK261" s="152">
        <f t="shared" si="79"/>
        <v>0</v>
      </c>
      <c r="BL261" s="13" t="s">
        <v>240</v>
      </c>
      <c r="BM261" s="151" t="s">
        <v>586</v>
      </c>
    </row>
    <row r="262" spans="2:65" s="1" customFormat="1" ht="24.25" customHeight="1">
      <c r="B262" s="28"/>
      <c r="C262" s="153" t="s">
        <v>587</v>
      </c>
      <c r="D262" s="153" t="s">
        <v>236</v>
      </c>
      <c r="E262" s="154" t="s">
        <v>588</v>
      </c>
      <c r="F262" s="155" t="s">
        <v>589</v>
      </c>
      <c r="G262" s="156" t="s">
        <v>247</v>
      </c>
      <c r="H262" s="157">
        <v>487.45800000000003</v>
      </c>
      <c r="I262" s="158"/>
      <c r="J262" s="159">
        <f t="shared" si="70"/>
        <v>0</v>
      </c>
      <c r="K262" s="160"/>
      <c r="L262" s="161"/>
      <c r="M262" s="162" t="s">
        <v>1</v>
      </c>
      <c r="N262" s="163" t="s">
        <v>41</v>
      </c>
      <c r="P262" s="149">
        <f t="shared" si="71"/>
        <v>0</v>
      </c>
      <c r="Q262" s="149">
        <v>3.4299999999999999E-3</v>
      </c>
      <c r="R262" s="149">
        <f t="shared" si="72"/>
        <v>1.6719809400000001</v>
      </c>
      <c r="S262" s="149">
        <v>0</v>
      </c>
      <c r="T262" s="150">
        <f t="shared" si="73"/>
        <v>0</v>
      </c>
      <c r="AR262" s="151" t="s">
        <v>306</v>
      </c>
      <c r="AT262" s="151" t="s">
        <v>236</v>
      </c>
      <c r="AU262" s="151" t="s">
        <v>88</v>
      </c>
      <c r="AY262" s="13" t="s">
        <v>176</v>
      </c>
      <c r="BE262" s="152">
        <f t="shared" si="74"/>
        <v>0</v>
      </c>
      <c r="BF262" s="152">
        <f t="shared" si="75"/>
        <v>0</v>
      </c>
      <c r="BG262" s="152">
        <f t="shared" si="76"/>
        <v>0</v>
      </c>
      <c r="BH262" s="152">
        <f t="shared" si="77"/>
        <v>0</v>
      </c>
      <c r="BI262" s="152">
        <f t="shared" si="78"/>
        <v>0</v>
      </c>
      <c r="BJ262" s="13" t="s">
        <v>88</v>
      </c>
      <c r="BK262" s="152">
        <f t="shared" si="79"/>
        <v>0</v>
      </c>
      <c r="BL262" s="13" t="s">
        <v>240</v>
      </c>
      <c r="BM262" s="151" t="s">
        <v>590</v>
      </c>
    </row>
    <row r="263" spans="2:65" s="1" customFormat="1" ht="21.75" customHeight="1">
      <c r="B263" s="28"/>
      <c r="C263" s="153" t="s">
        <v>591</v>
      </c>
      <c r="D263" s="153" t="s">
        <v>236</v>
      </c>
      <c r="E263" s="154" t="s">
        <v>592</v>
      </c>
      <c r="F263" s="155" t="s">
        <v>593</v>
      </c>
      <c r="G263" s="156" t="s">
        <v>247</v>
      </c>
      <c r="H263" s="157">
        <v>572.73</v>
      </c>
      <c r="I263" s="158"/>
      <c r="J263" s="159">
        <f t="shared" si="70"/>
        <v>0</v>
      </c>
      <c r="K263" s="160"/>
      <c r="L263" s="161"/>
      <c r="M263" s="162" t="s">
        <v>1</v>
      </c>
      <c r="N263" s="163" t="s">
        <v>41</v>
      </c>
      <c r="P263" s="149">
        <f t="shared" si="71"/>
        <v>0</v>
      </c>
      <c r="Q263" s="149">
        <v>1.06E-3</v>
      </c>
      <c r="R263" s="149">
        <f t="shared" si="72"/>
        <v>0.60709380000000002</v>
      </c>
      <c r="S263" s="149">
        <v>0</v>
      </c>
      <c r="T263" s="150">
        <f t="shared" si="73"/>
        <v>0</v>
      </c>
      <c r="AR263" s="151" t="s">
        <v>306</v>
      </c>
      <c r="AT263" s="151" t="s">
        <v>236</v>
      </c>
      <c r="AU263" s="151" t="s">
        <v>88</v>
      </c>
      <c r="AY263" s="13" t="s">
        <v>176</v>
      </c>
      <c r="BE263" s="152">
        <f t="shared" si="74"/>
        <v>0</v>
      </c>
      <c r="BF263" s="152">
        <f t="shared" si="75"/>
        <v>0</v>
      </c>
      <c r="BG263" s="152">
        <f t="shared" si="76"/>
        <v>0</v>
      </c>
      <c r="BH263" s="152">
        <f t="shared" si="77"/>
        <v>0</v>
      </c>
      <c r="BI263" s="152">
        <f t="shared" si="78"/>
        <v>0</v>
      </c>
      <c r="BJ263" s="13" t="s">
        <v>88</v>
      </c>
      <c r="BK263" s="152">
        <f t="shared" si="79"/>
        <v>0</v>
      </c>
      <c r="BL263" s="13" t="s">
        <v>240</v>
      </c>
      <c r="BM263" s="151" t="s">
        <v>594</v>
      </c>
    </row>
    <row r="264" spans="2:65" s="1" customFormat="1" ht="24.25" customHeight="1">
      <c r="B264" s="28"/>
      <c r="C264" s="139" t="s">
        <v>595</v>
      </c>
      <c r="D264" s="139" t="s">
        <v>178</v>
      </c>
      <c r="E264" s="140" t="s">
        <v>596</v>
      </c>
      <c r="F264" s="141" t="s">
        <v>597</v>
      </c>
      <c r="G264" s="142" t="s">
        <v>247</v>
      </c>
      <c r="H264" s="143">
        <v>62.51</v>
      </c>
      <c r="I264" s="144"/>
      <c r="J264" s="145">
        <f t="shared" si="70"/>
        <v>0</v>
      </c>
      <c r="K264" s="146"/>
      <c r="L264" s="28"/>
      <c r="M264" s="147" t="s">
        <v>1</v>
      </c>
      <c r="N264" s="148" t="s">
        <v>41</v>
      </c>
      <c r="P264" s="149">
        <f t="shared" si="71"/>
        <v>0</v>
      </c>
      <c r="Q264" s="149">
        <v>0</v>
      </c>
      <c r="R264" s="149">
        <f t="shared" si="72"/>
        <v>0</v>
      </c>
      <c r="S264" s="149">
        <v>0</v>
      </c>
      <c r="T264" s="150">
        <f t="shared" si="73"/>
        <v>0</v>
      </c>
      <c r="AR264" s="151" t="s">
        <v>240</v>
      </c>
      <c r="AT264" s="151" t="s">
        <v>178</v>
      </c>
      <c r="AU264" s="151" t="s">
        <v>88</v>
      </c>
      <c r="AY264" s="13" t="s">
        <v>176</v>
      </c>
      <c r="BE264" s="152">
        <f t="shared" si="74"/>
        <v>0</v>
      </c>
      <c r="BF264" s="152">
        <f t="shared" si="75"/>
        <v>0</v>
      </c>
      <c r="BG264" s="152">
        <f t="shared" si="76"/>
        <v>0</v>
      </c>
      <c r="BH264" s="152">
        <f t="shared" si="77"/>
        <v>0</v>
      </c>
      <c r="BI264" s="152">
        <f t="shared" si="78"/>
        <v>0</v>
      </c>
      <c r="BJ264" s="13" t="s">
        <v>88</v>
      </c>
      <c r="BK264" s="152">
        <f t="shared" si="79"/>
        <v>0</v>
      </c>
      <c r="BL264" s="13" t="s">
        <v>240</v>
      </c>
      <c r="BM264" s="151" t="s">
        <v>598</v>
      </c>
    </row>
    <row r="265" spans="2:65" s="1" customFormat="1" ht="24.25" customHeight="1">
      <c r="B265" s="28"/>
      <c r="C265" s="153" t="s">
        <v>599</v>
      </c>
      <c r="D265" s="153" t="s">
        <v>236</v>
      </c>
      <c r="E265" s="154" t="s">
        <v>600</v>
      </c>
      <c r="F265" s="155" t="s">
        <v>601</v>
      </c>
      <c r="G265" s="156" t="s">
        <v>247</v>
      </c>
      <c r="H265" s="157">
        <v>63.76</v>
      </c>
      <c r="I265" s="158"/>
      <c r="J265" s="159">
        <f t="shared" si="70"/>
        <v>0</v>
      </c>
      <c r="K265" s="160"/>
      <c r="L265" s="161"/>
      <c r="M265" s="162" t="s">
        <v>1</v>
      </c>
      <c r="N265" s="163" t="s">
        <v>41</v>
      </c>
      <c r="P265" s="149">
        <f t="shared" si="71"/>
        <v>0</v>
      </c>
      <c r="Q265" s="149">
        <v>0</v>
      </c>
      <c r="R265" s="149">
        <f t="shared" si="72"/>
        <v>0</v>
      </c>
      <c r="S265" s="149">
        <v>0</v>
      </c>
      <c r="T265" s="150">
        <f t="shared" si="73"/>
        <v>0</v>
      </c>
      <c r="AR265" s="151" t="s">
        <v>306</v>
      </c>
      <c r="AT265" s="151" t="s">
        <v>236</v>
      </c>
      <c r="AU265" s="151" t="s">
        <v>88</v>
      </c>
      <c r="AY265" s="13" t="s">
        <v>176</v>
      </c>
      <c r="BE265" s="152">
        <f t="shared" si="74"/>
        <v>0</v>
      </c>
      <c r="BF265" s="152">
        <f t="shared" si="75"/>
        <v>0</v>
      </c>
      <c r="BG265" s="152">
        <f t="shared" si="76"/>
        <v>0</v>
      </c>
      <c r="BH265" s="152">
        <f t="shared" si="77"/>
        <v>0</v>
      </c>
      <c r="BI265" s="152">
        <f t="shared" si="78"/>
        <v>0</v>
      </c>
      <c r="BJ265" s="13" t="s">
        <v>88</v>
      </c>
      <c r="BK265" s="152">
        <f t="shared" si="79"/>
        <v>0</v>
      </c>
      <c r="BL265" s="13" t="s">
        <v>240</v>
      </c>
      <c r="BM265" s="151" t="s">
        <v>602</v>
      </c>
    </row>
    <row r="266" spans="2:65" s="1" customFormat="1" ht="37.75" customHeight="1">
      <c r="B266" s="28"/>
      <c r="C266" s="139" t="s">
        <v>603</v>
      </c>
      <c r="D266" s="139" t="s">
        <v>178</v>
      </c>
      <c r="E266" s="140" t="s">
        <v>604</v>
      </c>
      <c r="F266" s="141" t="s">
        <v>605</v>
      </c>
      <c r="G266" s="142" t="s">
        <v>247</v>
      </c>
      <c r="H266" s="143">
        <v>495.6</v>
      </c>
      <c r="I266" s="144"/>
      <c r="J266" s="145">
        <f t="shared" si="70"/>
        <v>0</v>
      </c>
      <c r="K266" s="146"/>
      <c r="L266" s="28"/>
      <c r="M266" s="147" t="s">
        <v>1</v>
      </c>
      <c r="N266" s="148" t="s">
        <v>41</v>
      </c>
      <c r="P266" s="149">
        <f t="shared" si="71"/>
        <v>0</v>
      </c>
      <c r="Q266" s="149">
        <v>0</v>
      </c>
      <c r="R266" s="149">
        <f t="shared" si="72"/>
        <v>0</v>
      </c>
      <c r="S266" s="149">
        <v>0</v>
      </c>
      <c r="T266" s="150">
        <f t="shared" si="73"/>
        <v>0</v>
      </c>
      <c r="AR266" s="151" t="s">
        <v>240</v>
      </c>
      <c r="AT266" s="151" t="s">
        <v>178</v>
      </c>
      <c r="AU266" s="151" t="s">
        <v>88</v>
      </c>
      <c r="AY266" s="13" t="s">
        <v>176</v>
      </c>
      <c r="BE266" s="152">
        <f t="shared" si="74"/>
        <v>0</v>
      </c>
      <c r="BF266" s="152">
        <f t="shared" si="75"/>
        <v>0</v>
      </c>
      <c r="BG266" s="152">
        <f t="shared" si="76"/>
        <v>0</v>
      </c>
      <c r="BH266" s="152">
        <f t="shared" si="77"/>
        <v>0</v>
      </c>
      <c r="BI266" s="152">
        <f t="shared" si="78"/>
        <v>0</v>
      </c>
      <c r="BJ266" s="13" t="s">
        <v>88</v>
      </c>
      <c r="BK266" s="152">
        <f t="shared" si="79"/>
        <v>0</v>
      </c>
      <c r="BL266" s="13" t="s">
        <v>240</v>
      </c>
      <c r="BM266" s="151" t="s">
        <v>606</v>
      </c>
    </row>
    <row r="267" spans="2:65" s="1" customFormat="1" ht="24.25" customHeight="1">
      <c r="B267" s="28"/>
      <c r="C267" s="153" t="s">
        <v>607</v>
      </c>
      <c r="D267" s="153" t="s">
        <v>236</v>
      </c>
      <c r="E267" s="154" t="s">
        <v>608</v>
      </c>
      <c r="F267" s="155" t="s">
        <v>609</v>
      </c>
      <c r="G267" s="156" t="s">
        <v>334</v>
      </c>
      <c r="H267" s="157">
        <v>1486.8</v>
      </c>
      <c r="I267" s="158"/>
      <c r="J267" s="159">
        <f t="shared" si="70"/>
        <v>0</v>
      </c>
      <c r="K267" s="160"/>
      <c r="L267" s="161"/>
      <c r="M267" s="162" t="s">
        <v>1</v>
      </c>
      <c r="N267" s="163" t="s">
        <v>41</v>
      </c>
      <c r="P267" s="149">
        <f t="shared" si="71"/>
        <v>0</v>
      </c>
      <c r="Q267" s="149">
        <v>1E-4</v>
      </c>
      <c r="R267" s="149">
        <f t="shared" si="72"/>
        <v>0.14868000000000001</v>
      </c>
      <c r="S267" s="149">
        <v>0</v>
      </c>
      <c r="T267" s="150">
        <f t="shared" si="73"/>
        <v>0</v>
      </c>
      <c r="AR267" s="151" t="s">
        <v>306</v>
      </c>
      <c r="AT267" s="151" t="s">
        <v>236</v>
      </c>
      <c r="AU267" s="151" t="s">
        <v>88</v>
      </c>
      <c r="AY267" s="13" t="s">
        <v>176</v>
      </c>
      <c r="BE267" s="152">
        <f t="shared" si="74"/>
        <v>0</v>
      </c>
      <c r="BF267" s="152">
        <f t="shared" si="75"/>
        <v>0</v>
      </c>
      <c r="BG267" s="152">
        <f t="shared" si="76"/>
        <v>0</v>
      </c>
      <c r="BH267" s="152">
        <f t="shared" si="77"/>
        <v>0</v>
      </c>
      <c r="BI267" s="152">
        <f t="shared" si="78"/>
        <v>0</v>
      </c>
      <c r="BJ267" s="13" t="s">
        <v>88</v>
      </c>
      <c r="BK267" s="152">
        <f t="shared" si="79"/>
        <v>0</v>
      </c>
      <c r="BL267" s="13" t="s">
        <v>240</v>
      </c>
      <c r="BM267" s="151" t="s">
        <v>610</v>
      </c>
    </row>
    <row r="268" spans="2:65" s="1" customFormat="1" ht="24.25" customHeight="1">
      <c r="B268" s="28"/>
      <c r="C268" s="153" t="s">
        <v>611</v>
      </c>
      <c r="D268" s="153" t="s">
        <v>236</v>
      </c>
      <c r="E268" s="154" t="s">
        <v>612</v>
      </c>
      <c r="F268" s="155" t="s">
        <v>613</v>
      </c>
      <c r="G268" s="156" t="s">
        <v>247</v>
      </c>
      <c r="H268" s="157">
        <v>508.572</v>
      </c>
      <c r="I268" s="158"/>
      <c r="J268" s="159">
        <f t="shared" si="70"/>
        <v>0</v>
      </c>
      <c r="K268" s="160"/>
      <c r="L268" s="161"/>
      <c r="M268" s="162" t="s">
        <v>1</v>
      </c>
      <c r="N268" s="163" t="s">
        <v>41</v>
      </c>
      <c r="P268" s="149">
        <f t="shared" si="71"/>
        <v>0</v>
      </c>
      <c r="Q268" s="149">
        <v>8.9999999999999993E-3</v>
      </c>
      <c r="R268" s="149">
        <f t="shared" si="72"/>
        <v>4.5771479999999993</v>
      </c>
      <c r="S268" s="149">
        <v>0</v>
      </c>
      <c r="T268" s="150">
        <f t="shared" si="73"/>
        <v>0</v>
      </c>
      <c r="AR268" s="151" t="s">
        <v>306</v>
      </c>
      <c r="AT268" s="151" t="s">
        <v>236</v>
      </c>
      <c r="AU268" s="151" t="s">
        <v>88</v>
      </c>
      <c r="AY268" s="13" t="s">
        <v>176</v>
      </c>
      <c r="BE268" s="152">
        <f t="shared" si="74"/>
        <v>0</v>
      </c>
      <c r="BF268" s="152">
        <f t="shared" si="75"/>
        <v>0</v>
      </c>
      <c r="BG268" s="152">
        <f t="shared" si="76"/>
        <v>0</v>
      </c>
      <c r="BH268" s="152">
        <f t="shared" si="77"/>
        <v>0</v>
      </c>
      <c r="BI268" s="152">
        <f t="shared" si="78"/>
        <v>0</v>
      </c>
      <c r="BJ268" s="13" t="s">
        <v>88</v>
      </c>
      <c r="BK268" s="152">
        <f t="shared" si="79"/>
        <v>0</v>
      </c>
      <c r="BL268" s="13" t="s">
        <v>240</v>
      </c>
      <c r="BM268" s="151" t="s">
        <v>614</v>
      </c>
    </row>
    <row r="269" spans="2:65" s="1" customFormat="1" ht="33" customHeight="1">
      <c r="B269" s="28"/>
      <c r="C269" s="139" t="s">
        <v>615</v>
      </c>
      <c r="D269" s="139" t="s">
        <v>178</v>
      </c>
      <c r="E269" s="140" t="s">
        <v>616</v>
      </c>
      <c r="F269" s="141" t="s">
        <v>617</v>
      </c>
      <c r="G269" s="142" t="s">
        <v>247</v>
      </c>
      <c r="H269" s="143">
        <v>495.6</v>
      </c>
      <c r="I269" s="144"/>
      <c r="J269" s="145">
        <f t="shared" si="70"/>
        <v>0</v>
      </c>
      <c r="K269" s="146"/>
      <c r="L269" s="28"/>
      <c r="M269" s="147" t="s">
        <v>1</v>
      </c>
      <c r="N269" s="148" t="s">
        <v>41</v>
      </c>
      <c r="P269" s="149">
        <f t="shared" si="71"/>
        <v>0</v>
      </c>
      <c r="Q269" s="149">
        <v>0</v>
      </c>
      <c r="R269" s="149">
        <f t="shared" si="72"/>
        <v>0</v>
      </c>
      <c r="S269" s="149">
        <v>0</v>
      </c>
      <c r="T269" s="150">
        <f t="shared" si="73"/>
        <v>0</v>
      </c>
      <c r="AR269" s="151" t="s">
        <v>240</v>
      </c>
      <c r="AT269" s="151" t="s">
        <v>178</v>
      </c>
      <c r="AU269" s="151" t="s">
        <v>88</v>
      </c>
      <c r="AY269" s="13" t="s">
        <v>176</v>
      </c>
      <c r="BE269" s="152">
        <f t="shared" si="74"/>
        <v>0</v>
      </c>
      <c r="BF269" s="152">
        <f t="shared" si="75"/>
        <v>0</v>
      </c>
      <c r="BG269" s="152">
        <f t="shared" si="76"/>
        <v>0</v>
      </c>
      <c r="BH269" s="152">
        <f t="shared" si="77"/>
        <v>0</v>
      </c>
      <c r="BI269" s="152">
        <f t="shared" si="78"/>
        <v>0</v>
      </c>
      <c r="BJ269" s="13" t="s">
        <v>88</v>
      </c>
      <c r="BK269" s="152">
        <f t="shared" si="79"/>
        <v>0</v>
      </c>
      <c r="BL269" s="13" t="s">
        <v>240</v>
      </c>
      <c r="BM269" s="151" t="s">
        <v>618</v>
      </c>
    </row>
    <row r="270" spans="2:65" s="1" customFormat="1" ht="24.25" customHeight="1">
      <c r="B270" s="28"/>
      <c r="C270" s="153" t="s">
        <v>619</v>
      </c>
      <c r="D270" s="153" t="s">
        <v>236</v>
      </c>
      <c r="E270" s="154" t="s">
        <v>620</v>
      </c>
      <c r="F270" s="155" t="s">
        <v>621</v>
      </c>
      <c r="G270" s="156" t="s">
        <v>247</v>
      </c>
      <c r="H270" s="157">
        <v>505.512</v>
      </c>
      <c r="I270" s="158"/>
      <c r="J270" s="159">
        <f t="shared" si="70"/>
        <v>0</v>
      </c>
      <c r="K270" s="160"/>
      <c r="L270" s="161"/>
      <c r="M270" s="162" t="s">
        <v>1</v>
      </c>
      <c r="N270" s="163" t="s">
        <v>41</v>
      </c>
      <c r="P270" s="149">
        <f t="shared" si="71"/>
        <v>0</v>
      </c>
      <c r="Q270" s="149">
        <v>2.7299999999999998E-3</v>
      </c>
      <c r="R270" s="149">
        <f t="shared" si="72"/>
        <v>1.3800477599999998</v>
      </c>
      <c r="S270" s="149">
        <v>0</v>
      </c>
      <c r="T270" s="150">
        <f t="shared" si="73"/>
        <v>0</v>
      </c>
      <c r="AR270" s="151" t="s">
        <v>306</v>
      </c>
      <c r="AT270" s="151" t="s">
        <v>236</v>
      </c>
      <c r="AU270" s="151" t="s">
        <v>88</v>
      </c>
      <c r="AY270" s="13" t="s">
        <v>176</v>
      </c>
      <c r="BE270" s="152">
        <f t="shared" si="74"/>
        <v>0</v>
      </c>
      <c r="BF270" s="152">
        <f t="shared" si="75"/>
        <v>0</v>
      </c>
      <c r="BG270" s="152">
        <f t="shared" si="76"/>
        <v>0</v>
      </c>
      <c r="BH270" s="152">
        <f t="shared" si="77"/>
        <v>0</v>
      </c>
      <c r="BI270" s="152">
        <f t="shared" si="78"/>
        <v>0</v>
      </c>
      <c r="BJ270" s="13" t="s">
        <v>88</v>
      </c>
      <c r="BK270" s="152">
        <f t="shared" si="79"/>
        <v>0</v>
      </c>
      <c r="BL270" s="13" t="s">
        <v>240</v>
      </c>
      <c r="BM270" s="151" t="s">
        <v>622</v>
      </c>
    </row>
    <row r="271" spans="2:65" s="1" customFormat="1" ht="24.25" customHeight="1">
      <c r="B271" s="28"/>
      <c r="C271" s="139" t="s">
        <v>623</v>
      </c>
      <c r="D271" s="139" t="s">
        <v>178</v>
      </c>
      <c r="E271" s="140" t="s">
        <v>624</v>
      </c>
      <c r="F271" s="141" t="s">
        <v>625</v>
      </c>
      <c r="G271" s="142" t="s">
        <v>529</v>
      </c>
      <c r="H271" s="144"/>
      <c r="I271" s="144"/>
      <c r="J271" s="145">
        <f t="shared" si="70"/>
        <v>0</v>
      </c>
      <c r="K271" s="146"/>
      <c r="L271" s="28"/>
      <c r="M271" s="147" t="s">
        <v>1</v>
      </c>
      <c r="N271" s="148" t="s">
        <v>41</v>
      </c>
      <c r="P271" s="149">
        <f t="shared" si="71"/>
        <v>0</v>
      </c>
      <c r="Q271" s="149">
        <v>0</v>
      </c>
      <c r="R271" s="149">
        <f t="shared" si="72"/>
        <v>0</v>
      </c>
      <c r="S271" s="149">
        <v>0</v>
      </c>
      <c r="T271" s="150">
        <f t="shared" si="73"/>
        <v>0</v>
      </c>
      <c r="AR271" s="151" t="s">
        <v>240</v>
      </c>
      <c r="AT271" s="151" t="s">
        <v>178</v>
      </c>
      <c r="AU271" s="151" t="s">
        <v>88</v>
      </c>
      <c r="AY271" s="13" t="s">
        <v>176</v>
      </c>
      <c r="BE271" s="152">
        <f t="shared" si="74"/>
        <v>0</v>
      </c>
      <c r="BF271" s="152">
        <f t="shared" si="75"/>
        <v>0</v>
      </c>
      <c r="BG271" s="152">
        <f t="shared" si="76"/>
        <v>0</v>
      </c>
      <c r="BH271" s="152">
        <f t="shared" si="77"/>
        <v>0</v>
      </c>
      <c r="BI271" s="152">
        <f t="shared" si="78"/>
        <v>0</v>
      </c>
      <c r="BJ271" s="13" t="s">
        <v>88</v>
      </c>
      <c r="BK271" s="152">
        <f t="shared" si="79"/>
        <v>0</v>
      </c>
      <c r="BL271" s="13" t="s">
        <v>240</v>
      </c>
      <c r="BM271" s="151" t="s">
        <v>626</v>
      </c>
    </row>
    <row r="272" spans="2:65" s="11" customFormat="1" ht="22.75" customHeight="1">
      <c r="B272" s="127"/>
      <c r="D272" s="128" t="s">
        <v>74</v>
      </c>
      <c r="E272" s="137" t="s">
        <v>627</v>
      </c>
      <c r="F272" s="137" t="s">
        <v>628</v>
      </c>
      <c r="I272" s="130"/>
      <c r="J272" s="138">
        <f>BK272</f>
        <v>0</v>
      </c>
      <c r="L272" s="127"/>
      <c r="M272" s="132"/>
      <c r="P272" s="133">
        <f>SUM(P273:P274)</f>
        <v>0</v>
      </c>
      <c r="R272" s="133">
        <f>SUM(R273:R274)</f>
        <v>12.7603148</v>
      </c>
      <c r="T272" s="134">
        <f>SUM(T273:T274)</f>
        <v>0</v>
      </c>
      <c r="AR272" s="128" t="s">
        <v>88</v>
      </c>
      <c r="AT272" s="135" t="s">
        <v>74</v>
      </c>
      <c r="AU272" s="135" t="s">
        <v>82</v>
      </c>
      <c r="AY272" s="128" t="s">
        <v>176</v>
      </c>
      <c r="BK272" s="136">
        <f>SUM(BK273:BK274)</f>
        <v>0</v>
      </c>
    </row>
    <row r="273" spans="2:65" s="1" customFormat="1" ht="33" customHeight="1">
      <c r="B273" s="28"/>
      <c r="C273" s="139" t="s">
        <v>629</v>
      </c>
      <c r="D273" s="139" t="s">
        <v>178</v>
      </c>
      <c r="E273" s="140" t="s">
        <v>630</v>
      </c>
      <c r="F273" s="141" t="s">
        <v>631</v>
      </c>
      <c r="G273" s="142" t="s">
        <v>247</v>
      </c>
      <c r="H273" s="143">
        <v>963.77</v>
      </c>
      <c r="I273" s="144"/>
      <c r="J273" s="145">
        <f>ROUND(I273*H273,2)</f>
        <v>0</v>
      </c>
      <c r="K273" s="146"/>
      <c r="L273" s="28"/>
      <c r="M273" s="147" t="s">
        <v>1</v>
      </c>
      <c r="N273" s="148" t="s">
        <v>41</v>
      </c>
      <c r="P273" s="149">
        <f>O273*H273</f>
        <v>0</v>
      </c>
      <c r="Q273" s="149">
        <v>1.324E-2</v>
      </c>
      <c r="R273" s="149">
        <f>Q273*H273</f>
        <v>12.7603148</v>
      </c>
      <c r="S273" s="149">
        <v>0</v>
      </c>
      <c r="T273" s="150">
        <f>S273*H273</f>
        <v>0</v>
      </c>
      <c r="AR273" s="151" t="s">
        <v>240</v>
      </c>
      <c r="AT273" s="151" t="s">
        <v>178</v>
      </c>
      <c r="AU273" s="151" t="s">
        <v>88</v>
      </c>
      <c r="AY273" s="13" t="s">
        <v>176</v>
      </c>
      <c r="BE273" s="152">
        <f>IF(N273="základná",J273,0)</f>
        <v>0</v>
      </c>
      <c r="BF273" s="152">
        <f>IF(N273="znížená",J273,0)</f>
        <v>0</v>
      </c>
      <c r="BG273" s="152">
        <f>IF(N273="zákl. prenesená",J273,0)</f>
        <v>0</v>
      </c>
      <c r="BH273" s="152">
        <f>IF(N273="zníž. prenesená",J273,0)</f>
        <v>0</v>
      </c>
      <c r="BI273" s="152">
        <f>IF(N273="nulová",J273,0)</f>
        <v>0</v>
      </c>
      <c r="BJ273" s="13" t="s">
        <v>88</v>
      </c>
      <c r="BK273" s="152">
        <f>ROUND(I273*H273,2)</f>
        <v>0</v>
      </c>
      <c r="BL273" s="13" t="s">
        <v>240</v>
      </c>
      <c r="BM273" s="151" t="s">
        <v>632</v>
      </c>
    </row>
    <row r="274" spans="2:65" s="1" customFormat="1" ht="24.25" customHeight="1">
      <c r="B274" s="28"/>
      <c r="C274" s="139" t="s">
        <v>633</v>
      </c>
      <c r="D274" s="139" t="s">
        <v>178</v>
      </c>
      <c r="E274" s="140" t="s">
        <v>634</v>
      </c>
      <c r="F274" s="141" t="s">
        <v>635</v>
      </c>
      <c r="G274" s="142" t="s">
        <v>529</v>
      </c>
      <c r="H274" s="144"/>
      <c r="I274" s="144"/>
      <c r="J274" s="145">
        <f>ROUND(I274*H274,2)</f>
        <v>0</v>
      </c>
      <c r="K274" s="146"/>
      <c r="L274" s="28"/>
      <c r="M274" s="147" t="s">
        <v>1</v>
      </c>
      <c r="N274" s="148" t="s">
        <v>41</v>
      </c>
      <c r="P274" s="149">
        <f>O274*H274</f>
        <v>0</v>
      </c>
      <c r="Q274" s="149">
        <v>0</v>
      </c>
      <c r="R274" s="149">
        <f>Q274*H274</f>
        <v>0</v>
      </c>
      <c r="S274" s="149">
        <v>0</v>
      </c>
      <c r="T274" s="150">
        <f>S274*H274</f>
        <v>0</v>
      </c>
      <c r="AR274" s="151" t="s">
        <v>240</v>
      </c>
      <c r="AT274" s="151" t="s">
        <v>178</v>
      </c>
      <c r="AU274" s="151" t="s">
        <v>88</v>
      </c>
      <c r="AY274" s="13" t="s">
        <v>176</v>
      </c>
      <c r="BE274" s="152">
        <f>IF(N274="základná",J274,0)</f>
        <v>0</v>
      </c>
      <c r="BF274" s="152">
        <f>IF(N274="znížená",J274,0)</f>
        <v>0</v>
      </c>
      <c r="BG274" s="152">
        <f>IF(N274="zákl. prenesená",J274,0)</f>
        <v>0</v>
      </c>
      <c r="BH274" s="152">
        <f>IF(N274="zníž. prenesená",J274,0)</f>
        <v>0</v>
      </c>
      <c r="BI274" s="152">
        <f>IF(N274="nulová",J274,0)</f>
        <v>0</v>
      </c>
      <c r="BJ274" s="13" t="s">
        <v>88</v>
      </c>
      <c r="BK274" s="152">
        <f>ROUND(I274*H274,2)</f>
        <v>0</v>
      </c>
      <c r="BL274" s="13" t="s">
        <v>240</v>
      </c>
      <c r="BM274" s="151" t="s">
        <v>636</v>
      </c>
    </row>
    <row r="275" spans="2:65" s="11" customFormat="1" ht="22.75" customHeight="1">
      <c r="B275" s="127"/>
      <c r="D275" s="128" t="s">
        <v>74</v>
      </c>
      <c r="E275" s="137" t="s">
        <v>637</v>
      </c>
      <c r="F275" s="137" t="s">
        <v>638</v>
      </c>
      <c r="I275" s="130"/>
      <c r="J275" s="138">
        <f>BK275</f>
        <v>0</v>
      </c>
      <c r="L275" s="127"/>
      <c r="M275" s="132"/>
      <c r="P275" s="133">
        <f>SUM(P276:P280)</f>
        <v>0</v>
      </c>
      <c r="R275" s="133">
        <f>SUM(R276:R280)</f>
        <v>0.51696699999999995</v>
      </c>
      <c r="T275" s="134">
        <f>SUM(T276:T280)</f>
        <v>0</v>
      </c>
      <c r="AR275" s="128" t="s">
        <v>88</v>
      </c>
      <c r="AT275" s="135" t="s">
        <v>74</v>
      </c>
      <c r="AU275" s="135" t="s">
        <v>82</v>
      </c>
      <c r="AY275" s="128" t="s">
        <v>176</v>
      </c>
      <c r="BK275" s="136">
        <f>SUM(BK276:BK280)</f>
        <v>0</v>
      </c>
    </row>
    <row r="276" spans="2:65" s="1" customFormat="1" ht="33" customHeight="1">
      <c r="B276" s="28"/>
      <c r="C276" s="139" t="s">
        <v>639</v>
      </c>
      <c r="D276" s="139" t="s">
        <v>178</v>
      </c>
      <c r="E276" s="140" t="s">
        <v>640</v>
      </c>
      <c r="F276" s="141" t="s">
        <v>641</v>
      </c>
      <c r="G276" s="142" t="s">
        <v>261</v>
      </c>
      <c r="H276" s="143">
        <v>63.8</v>
      </c>
      <c r="I276" s="144"/>
      <c r="J276" s="145">
        <f>ROUND(I276*H276,2)</f>
        <v>0</v>
      </c>
      <c r="K276" s="146"/>
      <c r="L276" s="28"/>
      <c r="M276" s="147" t="s">
        <v>1</v>
      </c>
      <c r="N276" s="148" t="s">
        <v>41</v>
      </c>
      <c r="P276" s="149">
        <f>O276*H276</f>
        <v>0</v>
      </c>
      <c r="Q276" s="149">
        <v>0</v>
      </c>
      <c r="R276" s="149">
        <f>Q276*H276</f>
        <v>0</v>
      </c>
      <c r="S276" s="149">
        <v>0</v>
      </c>
      <c r="T276" s="150">
        <f>S276*H276</f>
        <v>0</v>
      </c>
      <c r="AR276" s="151" t="s">
        <v>240</v>
      </c>
      <c r="AT276" s="151" t="s">
        <v>178</v>
      </c>
      <c r="AU276" s="151" t="s">
        <v>88</v>
      </c>
      <c r="AY276" s="13" t="s">
        <v>176</v>
      </c>
      <c r="BE276" s="152">
        <f>IF(N276="základná",J276,0)</f>
        <v>0</v>
      </c>
      <c r="BF276" s="152">
        <f>IF(N276="znížená",J276,0)</f>
        <v>0</v>
      </c>
      <c r="BG276" s="152">
        <f>IF(N276="zákl. prenesená",J276,0)</f>
        <v>0</v>
      </c>
      <c r="BH276" s="152">
        <f>IF(N276="zníž. prenesená",J276,0)</f>
        <v>0</v>
      </c>
      <c r="BI276" s="152">
        <f>IF(N276="nulová",J276,0)</f>
        <v>0</v>
      </c>
      <c r="BJ276" s="13" t="s">
        <v>88</v>
      </c>
      <c r="BK276" s="152">
        <f>ROUND(I276*H276,2)</f>
        <v>0</v>
      </c>
      <c r="BL276" s="13" t="s">
        <v>240</v>
      </c>
      <c r="BM276" s="151" t="s">
        <v>642</v>
      </c>
    </row>
    <row r="277" spans="2:65" s="1" customFormat="1" ht="33" customHeight="1">
      <c r="B277" s="28"/>
      <c r="C277" s="139" t="s">
        <v>643</v>
      </c>
      <c r="D277" s="139" t="s">
        <v>178</v>
      </c>
      <c r="E277" s="140" t="s">
        <v>644</v>
      </c>
      <c r="F277" s="141" t="s">
        <v>645</v>
      </c>
      <c r="G277" s="142" t="s">
        <v>261</v>
      </c>
      <c r="H277" s="143">
        <v>63.8</v>
      </c>
      <c r="I277" s="144"/>
      <c r="J277" s="145">
        <f>ROUND(I277*H277,2)</f>
        <v>0</v>
      </c>
      <c r="K277" s="146"/>
      <c r="L277" s="28"/>
      <c r="M277" s="147" t="s">
        <v>1</v>
      </c>
      <c r="N277" s="148" t="s">
        <v>41</v>
      </c>
      <c r="P277" s="149">
        <f>O277*H277</f>
        <v>0</v>
      </c>
      <c r="Q277" s="149">
        <v>0</v>
      </c>
      <c r="R277" s="149">
        <f>Q277*H277</f>
        <v>0</v>
      </c>
      <c r="S277" s="149">
        <v>0</v>
      </c>
      <c r="T277" s="150">
        <f>S277*H277</f>
        <v>0</v>
      </c>
      <c r="AR277" s="151" t="s">
        <v>240</v>
      </c>
      <c r="AT277" s="151" t="s">
        <v>178</v>
      </c>
      <c r="AU277" s="151" t="s">
        <v>88</v>
      </c>
      <c r="AY277" s="13" t="s">
        <v>176</v>
      </c>
      <c r="BE277" s="152">
        <f>IF(N277="základná",J277,0)</f>
        <v>0</v>
      </c>
      <c r="BF277" s="152">
        <f>IF(N277="znížená",J277,0)</f>
        <v>0</v>
      </c>
      <c r="BG277" s="152">
        <f>IF(N277="zákl. prenesená",J277,0)</f>
        <v>0</v>
      </c>
      <c r="BH277" s="152">
        <f>IF(N277="zníž. prenesená",J277,0)</f>
        <v>0</v>
      </c>
      <c r="BI277" s="152">
        <f>IF(N277="nulová",J277,0)</f>
        <v>0</v>
      </c>
      <c r="BJ277" s="13" t="s">
        <v>88</v>
      </c>
      <c r="BK277" s="152">
        <f>ROUND(I277*H277,2)</f>
        <v>0</v>
      </c>
      <c r="BL277" s="13" t="s">
        <v>240</v>
      </c>
      <c r="BM277" s="151" t="s">
        <v>646</v>
      </c>
    </row>
    <row r="278" spans="2:65" s="1" customFormat="1" ht="33" customHeight="1">
      <c r="B278" s="28"/>
      <c r="C278" s="139" t="s">
        <v>647</v>
      </c>
      <c r="D278" s="139" t="s">
        <v>178</v>
      </c>
      <c r="E278" s="140" t="s">
        <v>648</v>
      </c>
      <c r="F278" s="141" t="s">
        <v>649</v>
      </c>
      <c r="G278" s="142" t="s">
        <v>261</v>
      </c>
      <c r="H278" s="143">
        <v>73.55</v>
      </c>
      <c r="I278" s="144"/>
      <c r="J278" s="145">
        <f>ROUND(I278*H278,2)</f>
        <v>0</v>
      </c>
      <c r="K278" s="146"/>
      <c r="L278" s="28"/>
      <c r="M278" s="147" t="s">
        <v>1</v>
      </c>
      <c r="N278" s="148" t="s">
        <v>41</v>
      </c>
      <c r="P278" s="149">
        <f>O278*H278</f>
        <v>0</v>
      </c>
      <c r="Q278" s="149">
        <v>2.8400000000000001E-3</v>
      </c>
      <c r="R278" s="149">
        <f>Q278*H278</f>
        <v>0.20888199999999998</v>
      </c>
      <c r="S278" s="149">
        <v>0</v>
      </c>
      <c r="T278" s="150">
        <f>S278*H278</f>
        <v>0</v>
      </c>
      <c r="AR278" s="151" t="s">
        <v>240</v>
      </c>
      <c r="AT278" s="151" t="s">
        <v>178</v>
      </c>
      <c r="AU278" s="151" t="s">
        <v>88</v>
      </c>
      <c r="AY278" s="13" t="s">
        <v>176</v>
      </c>
      <c r="BE278" s="152">
        <f>IF(N278="základná",J278,0)</f>
        <v>0</v>
      </c>
      <c r="BF278" s="152">
        <f>IF(N278="znížená",J278,0)</f>
        <v>0</v>
      </c>
      <c r="BG278" s="152">
        <f>IF(N278="zákl. prenesená",J278,0)</f>
        <v>0</v>
      </c>
      <c r="BH278" s="152">
        <f>IF(N278="zníž. prenesená",J278,0)</f>
        <v>0</v>
      </c>
      <c r="BI278" s="152">
        <f>IF(N278="nulová",J278,0)</f>
        <v>0</v>
      </c>
      <c r="BJ278" s="13" t="s">
        <v>88</v>
      </c>
      <c r="BK278" s="152">
        <f>ROUND(I278*H278,2)</f>
        <v>0</v>
      </c>
      <c r="BL278" s="13" t="s">
        <v>240</v>
      </c>
      <c r="BM278" s="151" t="s">
        <v>650</v>
      </c>
    </row>
    <row r="279" spans="2:65" s="1" customFormat="1" ht="33" customHeight="1">
      <c r="B279" s="28"/>
      <c r="C279" s="139" t="s">
        <v>651</v>
      </c>
      <c r="D279" s="139" t="s">
        <v>178</v>
      </c>
      <c r="E279" s="140" t="s">
        <v>652</v>
      </c>
      <c r="F279" s="141" t="s">
        <v>653</v>
      </c>
      <c r="G279" s="142" t="s">
        <v>261</v>
      </c>
      <c r="H279" s="143">
        <v>89.3</v>
      </c>
      <c r="I279" s="144"/>
      <c r="J279" s="145">
        <f>ROUND(I279*H279,2)</f>
        <v>0</v>
      </c>
      <c r="K279" s="146"/>
      <c r="L279" s="28"/>
      <c r="M279" s="147" t="s">
        <v>1</v>
      </c>
      <c r="N279" s="148" t="s">
        <v>41</v>
      </c>
      <c r="P279" s="149">
        <f>O279*H279</f>
        <v>0</v>
      </c>
      <c r="Q279" s="149">
        <v>3.4499999999999999E-3</v>
      </c>
      <c r="R279" s="149">
        <f>Q279*H279</f>
        <v>0.308085</v>
      </c>
      <c r="S279" s="149">
        <v>0</v>
      </c>
      <c r="T279" s="150">
        <f>S279*H279</f>
        <v>0</v>
      </c>
      <c r="AR279" s="151" t="s">
        <v>240</v>
      </c>
      <c r="AT279" s="151" t="s">
        <v>178</v>
      </c>
      <c r="AU279" s="151" t="s">
        <v>88</v>
      </c>
      <c r="AY279" s="13" t="s">
        <v>176</v>
      </c>
      <c r="BE279" s="152">
        <f>IF(N279="základná",J279,0)</f>
        <v>0</v>
      </c>
      <c r="BF279" s="152">
        <f>IF(N279="znížená",J279,0)</f>
        <v>0</v>
      </c>
      <c r="BG279" s="152">
        <f>IF(N279="zákl. prenesená",J279,0)</f>
        <v>0</v>
      </c>
      <c r="BH279" s="152">
        <f>IF(N279="zníž. prenesená",J279,0)</f>
        <v>0</v>
      </c>
      <c r="BI279" s="152">
        <f>IF(N279="nulová",J279,0)</f>
        <v>0</v>
      </c>
      <c r="BJ279" s="13" t="s">
        <v>88</v>
      </c>
      <c r="BK279" s="152">
        <f>ROUND(I279*H279,2)</f>
        <v>0</v>
      </c>
      <c r="BL279" s="13" t="s">
        <v>240</v>
      </c>
      <c r="BM279" s="151" t="s">
        <v>654</v>
      </c>
    </row>
    <row r="280" spans="2:65" s="1" customFormat="1" ht="24.25" customHeight="1">
      <c r="B280" s="28"/>
      <c r="C280" s="139" t="s">
        <v>655</v>
      </c>
      <c r="D280" s="139" t="s">
        <v>178</v>
      </c>
      <c r="E280" s="140" t="s">
        <v>656</v>
      </c>
      <c r="F280" s="141" t="s">
        <v>657</v>
      </c>
      <c r="G280" s="142" t="s">
        <v>529</v>
      </c>
      <c r="H280" s="144"/>
      <c r="I280" s="144"/>
      <c r="J280" s="145">
        <f>ROUND(I280*H280,2)</f>
        <v>0</v>
      </c>
      <c r="K280" s="146"/>
      <c r="L280" s="28"/>
      <c r="M280" s="147" t="s">
        <v>1</v>
      </c>
      <c r="N280" s="148" t="s">
        <v>41</v>
      </c>
      <c r="P280" s="149">
        <f>O280*H280</f>
        <v>0</v>
      </c>
      <c r="Q280" s="149">
        <v>0</v>
      </c>
      <c r="R280" s="149">
        <f>Q280*H280</f>
        <v>0</v>
      </c>
      <c r="S280" s="149">
        <v>0</v>
      </c>
      <c r="T280" s="150">
        <f>S280*H280</f>
        <v>0</v>
      </c>
      <c r="AR280" s="151" t="s">
        <v>240</v>
      </c>
      <c r="AT280" s="151" t="s">
        <v>178</v>
      </c>
      <c r="AU280" s="151" t="s">
        <v>88</v>
      </c>
      <c r="AY280" s="13" t="s">
        <v>176</v>
      </c>
      <c r="BE280" s="152">
        <f>IF(N280="základná",J280,0)</f>
        <v>0</v>
      </c>
      <c r="BF280" s="152">
        <f>IF(N280="znížená",J280,0)</f>
        <v>0</v>
      </c>
      <c r="BG280" s="152">
        <f>IF(N280="zákl. prenesená",J280,0)</f>
        <v>0</v>
      </c>
      <c r="BH280" s="152">
        <f>IF(N280="zníž. prenesená",J280,0)</f>
        <v>0</v>
      </c>
      <c r="BI280" s="152">
        <f>IF(N280="nulová",J280,0)</f>
        <v>0</v>
      </c>
      <c r="BJ280" s="13" t="s">
        <v>88</v>
      </c>
      <c r="BK280" s="152">
        <f>ROUND(I280*H280,2)</f>
        <v>0</v>
      </c>
      <c r="BL280" s="13" t="s">
        <v>240</v>
      </c>
      <c r="BM280" s="151" t="s">
        <v>658</v>
      </c>
    </row>
    <row r="281" spans="2:65" s="11" customFormat="1" ht="22.75" customHeight="1">
      <c r="B281" s="127"/>
      <c r="D281" s="128" t="s">
        <v>74</v>
      </c>
      <c r="E281" s="137" t="s">
        <v>659</v>
      </c>
      <c r="F281" s="137" t="s">
        <v>660</v>
      </c>
      <c r="I281" s="130"/>
      <c r="J281" s="138">
        <f>BK281</f>
        <v>0</v>
      </c>
      <c r="L281" s="127"/>
      <c r="M281" s="132"/>
      <c r="P281" s="133">
        <f>SUM(P282:P306)</f>
        <v>0</v>
      </c>
      <c r="R281" s="133">
        <f>SUM(R282:R306)</f>
        <v>1.1100639999999999</v>
      </c>
      <c r="T281" s="134">
        <f>SUM(T282:T306)</f>
        <v>0</v>
      </c>
      <c r="AR281" s="128" t="s">
        <v>88</v>
      </c>
      <c r="AT281" s="135" t="s">
        <v>74</v>
      </c>
      <c r="AU281" s="135" t="s">
        <v>82</v>
      </c>
      <c r="AY281" s="128" t="s">
        <v>176</v>
      </c>
      <c r="BK281" s="136">
        <f>SUM(BK282:BK306)</f>
        <v>0</v>
      </c>
    </row>
    <row r="282" spans="2:65" s="1" customFormat="1" ht="37.75" customHeight="1">
      <c r="B282" s="28"/>
      <c r="C282" s="139" t="s">
        <v>661</v>
      </c>
      <c r="D282" s="139" t="s">
        <v>178</v>
      </c>
      <c r="E282" s="140" t="s">
        <v>662</v>
      </c>
      <c r="F282" s="141" t="s">
        <v>663</v>
      </c>
      <c r="G282" s="142" t="s">
        <v>261</v>
      </c>
      <c r="H282" s="143">
        <v>177.3</v>
      </c>
      <c r="I282" s="144"/>
      <c r="J282" s="145">
        <f t="shared" ref="J282:J306" si="80">ROUND(I282*H282,2)</f>
        <v>0</v>
      </c>
      <c r="K282" s="146"/>
      <c r="L282" s="28"/>
      <c r="M282" s="147" t="s">
        <v>1</v>
      </c>
      <c r="N282" s="148" t="s">
        <v>41</v>
      </c>
      <c r="P282" s="149">
        <f t="shared" ref="P282:P306" si="81">O282*H282</f>
        <v>0</v>
      </c>
      <c r="Q282" s="149">
        <v>0</v>
      </c>
      <c r="R282" s="149">
        <f t="shared" ref="R282:R306" si="82">Q282*H282</f>
        <v>0</v>
      </c>
      <c r="S282" s="149">
        <v>0</v>
      </c>
      <c r="T282" s="150">
        <f t="shared" ref="T282:T306" si="83">S282*H282</f>
        <v>0</v>
      </c>
      <c r="AR282" s="151" t="s">
        <v>240</v>
      </c>
      <c r="AT282" s="151" t="s">
        <v>178</v>
      </c>
      <c r="AU282" s="151" t="s">
        <v>88</v>
      </c>
      <c r="AY282" s="13" t="s">
        <v>176</v>
      </c>
      <c r="BE282" s="152">
        <f t="shared" ref="BE282:BE306" si="84">IF(N282="základná",J282,0)</f>
        <v>0</v>
      </c>
      <c r="BF282" s="152">
        <f t="shared" ref="BF282:BF306" si="85">IF(N282="znížená",J282,0)</f>
        <v>0</v>
      </c>
      <c r="BG282" s="152">
        <f t="shared" ref="BG282:BG306" si="86">IF(N282="zákl. prenesená",J282,0)</f>
        <v>0</v>
      </c>
      <c r="BH282" s="152">
        <f t="shared" ref="BH282:BH306" si="87">IF(N282="zníž. prenesená",J282,0)</f>
        <v>0</v>
      </c>
      <c r="BI282" s="152">
        <f t="shared" ref="BI282:BI306" si="88">IF(N282="nulová",J282,0)</f>
        <v>0</v>
      </c>
      <c r="BJ282" s="13" t="s">
        <v>88</v>
      </c>
      <c r="BK282" s="152">
        <f t="shared" ref="BK282:BK306" si="89">ROUND(I282*H282,2)</f>
        <v>0</v>
      </c>
      <c r="BL282" s="13" t="s">
        <v>240</v>
      </c>
      <c r="BM282" s="151" t="s">
        <v>664</v>
      </c>
    </row>
    <row r="283" spans="2:65" s="1" customFormat="1" ht="37.75" customHeight="1">
      <c r="B283" s="28"/>
      <c r="C283" s="153" t="s">
        <v>665</v>
      </c>
      <c r="D283" s="153" t="s">
        <v>236</v>
      </c>
      <c r="E283" s="154" t="s">
        <v>666</v>
      </c>
      <c r="F283" s="155" t="s">
        <v>667</v>
      </c>
      <c r="G283" s="156" t="s">
        <v>261</v>
      </c>
      <c r="H283" s="157">
        <v>177.3</v>
      </c>
      <c r="I283" s="158"/>
      <c r="J283" s="159">
        <f t="shared" si="80"/>
        <v>0</v>
      </c>
      <c r="K283" s="160"/>
      <c r="L283" s="161"/>
      <c r="M283" s="162" t="s">
        <v>1</v>
      </c>
      <c r="N283" s="163" t="s">
        <v>41</v>
      </c>
      <c r="P283" s="149">
        <f t="shared" si="81"/>
        <v>0</v>
      </c>
      <c r="Q283" s="149">
        <v>1E-4</v>
      </c>
      <c r="R283" s="149">
        <f t="shared" si="82"/>
        <v>1.7730000000000003E-2</v>
      </c>
      <c r="S283" s="149">
        <v>0</v>
      </c>
      <c r="T283" s="150">
        <f t="shared" si="83"/>
        <v>0</v>
      </c>
      <c r="AR283" s="151" t="s">
        <v>306</v>
      </c>
      <c r="AT283" s="151" t="s">
        <v>236</v>
      </c>
      <c r="AU283" s="151" t="s">
        <v>88</v>
      </c>
      <c r="AY283" s="13" t="s">
        <v>176</v>
      </c>
      <c r="BE283" s="152">
        <f t="shared" si="84"/>
        <v>0</v>
      </c>
      <c r="BF283" s="152">
        <f t="shared" si="85"/>
        <v>0</v>
      </c>
      <c r="BG283" s="152">
        <f t="shared" si="86"/>
        <v>0</v>
      </c>
      <c r="BH283" s="152">
        <f t="shared" si="87"/>
        <v>0</v>
      </c>
      <c r="BI283" s="152">
        <f t="shared" si="88"/>
        <v>0</v>
      </c>
      <c r="BJ283" s="13" t="s">
        <v>88</v>
      </c>
      <c r="BK283" s="152">
        <f t="shared" si="89"/>
        <v>0</v>
      </c>
      <c r="BL283" s="13" t="s">
        <v>240</v>
      </c>
      <c r="BM283" s="151" t="s">
        <v>668</v>
      </c>
    </row>
    <row r="284" spans="2:65" s="1" customFormat="1" ht="37.75" customHeight="1">
      <c r="B284" s="28"/>
      <c r="C284" s="153" t="s">
        <v>669</v>
      </c>
      <c r="D284" s="153" t="s">
        <v>236</v>
      </c>
      <c r="E284" s="154" t="s">
        <v>670</v>
      </c>
      <c r="F284" s="155" t="s">
        <v>671</v>
      </c>
      <c r="G284" s="156" t="s">
        <v>261</v>
      </c>
      <c r="H284" s="157">
        <v>177.3</v>
      </c>
      <c r="I284" s="158"/>
      <c r="J284" s="159">
        <f t="shared" si="80"/>
        <v>0</v>
      </c>
      <c r="K284" s="160"/>
      <c r="L284" s="161"/>
      <c r="M284" s="162" t="s">
        <v>1</v>
      </c>
      <c r="N284" s="163" t="s">
        <v>41</v>
      </c>
      <c r="P284" s="149">
        <f t="shared" si="81"/>
        <v>0</v>
      </c>
      <c r="Q284" s="149">
        <v>1E-4</v>
      </c>
      <c r="R284" s="149">
        <f t="shared" si="82"/>
        <v>1.7730000000000003E-2</v>
      </c>
      <c r="S284" s="149">
        <v>0</v>
      </c>
      <c r="T284" s="150">
        <f t="shared" si="83"/>
        <v>0</v>
      </c>
      <c r="AR284" s="151" t="s">
        <v>306</v>
      </c>
      <c r="AT284" s="151" t="s">
        <v>236</v>
      </c>
      <c r="AU284" s="151" t="s">
        <v>88</v>
      </c>
      <c r="AY284" s="13" t="s">
        <v>176</v>
      </c>
      <c r="BE284" s="152">
        <f t="shared" si="84"/>
        <v>0</v>
      </c>
      <c r="BF284" s="152">
        <f t="shared" si="85"/>
        <v>0</v>
      </c>
      <c r="BG284" s="152">
        <f t="shared" si="86"/>
        <v>0</v>
      </c>
      <c r="BH284" s="152">
        <f t="shared" si="87"/>
        <v>0</v>
      </c>
      <c r="BI284" s="152">
        <f t="shared" si="88"/>
        <v>0</v>
      </c>
      <c r="BJ284" s="13" t="s">
        <v>88</v>
      </c>
      <c r="BK284" s="152">
        <f t="shared" si="89"/>
        <v>0</v>
      </c>
      <c r="BL284" s="13" t="s">
        <v>240</v>
      </c>
      <c r="BM284" s="151" t="s">
        <v>672</v>
      </c>
    </row>
    <row r="285" spans="2:65" s="1" customFormat="1" ht="16.5" customHeight="1">
      <c r="B285" s="28"/>
      <c r="C285" s="153" t="s">
        <v>673</v>
      </c>
      <c r="D285" s="153" t="s">
        <v>236</v>
      </c>
      <c r="E285" s="154" t="s">
        <v>674</v>
      </c>
      <c r="F285" s="155" t="s">
        <v>675</v>
      </c>
      <c r="G285" s="156" t="s">
        <v>334</v>
      </c>
      <c r="H285" s="157">
        <v>28</v>
      </c>
      <c r="I285" s="158"/>
      <c r="J285" s="159">
        <f t="shared" si="80"/>
        <v>0</v>
      </c>
      <c r="K285" s="160"/>
      <c r="L285" s="161"/>
      <c r="M285" s="162" t="s">
        <v>1</v>
      </c>
      <c r="N285" s="163" t="s">
        <v>41</v>
      </c>
      <c r="P285" s="149">
        <f t="shared" si="81"/>
        <v>0</v>
      </c>
      <c r="Q285" s="149">
        <v>1.29E-2</v>
      </c>
      <c r="R285" s="149">
        <f t="shared" si="82"/>
        <v>0.36120000000000002</v>
      </c>
      <c r="S285" s="149">
        <v>0</v>
      </c>
      <c r="T285" s="150">
        <f t="shared" si="83"/>
        <v>0</v>
      </c>
      <c r="AR285" s="151" t="s">
        <v>306</v>
      </c>
      <c r="AT285" s="151" t="s">
        <v>236</v>
      </c>
      <c r="AU285" s="151" t="s">
        <v>88</v>
      </c>
      <c r="AY285" s="13" t="s">
        <v>176</v>
      </c>
      <c r="BE285" s="152">
        <f t="shared" si="84"/>
        <v>0</v>
      </c>
      <c r="BF285" s="152">
        <f t="shared" si="85"/>
        <v>0</v>
      </c>
      <c r="BG285" s="152">
        <f t="shared" si="86"/>
        <v>0</v>
      </c>
      <c r="BH285" s="152">
        <f t="shared" si="87"/>
        <v>0</v>
      </c>
      <c r="BI285" s="152">
        <f t="shared" si="88"/>
        <v>0</v>
      </c>
      <c r="BJ285" s="13" t="s">
        <v>88</v>
      </c>
      <c r="BK285" s="152">
        <f t="shared" si="89"/>
        <v>0</v>
      </c>
      <c r="BL285" s="13" t="s">
        <v>240</v>
      </c>
      <c r="BM285" s="151" t="s">
        <v>676</v>
      </c>
    </row>
    <row r="286" spans="2:65" s="1" customFormat="1" ht="16.5" customHeight="1">
      <c r="B286" s="28"/>
      <c r="C286" s="153" t="s">
        <v>677</v>
      </c>
      <c r="D286" s="153" t="s">
        <v>236</v>
      </c>
      <c r="E286" s="154" t="s">
        <v>678</v>
      </c>
      <c r="F286" s="155" t="s">
        <v>679</v>
      </c>
      <c r="G286" s="156" t="s">
        <v>334</v>
      </c>
      <c r="H286" s="157">
        <v>2</v>
      </c>
      <c r="I286" s="158"/>
      <c r="J286" s="159">
        <f t="shared" si="80"/>
        <v>0</v>
      </c>
      <c r="K286" s="160"/>
      <c r="L286" s="161"/>
      <c r="M286" s="162" t="s">
        <v>1</v>
      </c>
      <c r="N286" s="163" t="s">
        <v>41</v>
      </c>
      <c r="P286" s="149">
        <f t="shared" si="81"/>
        <v>0</v>
      </c>
      <c r="Q286" s="149">
        <v>1.14E-2</v>
      </c>
      <c r="R286" s="149">
        <f t="shared" si="82"/>
        <v>2.2800000000000001E-2</v>
      </c>
      <c r="S286" s="149">
        <v>0</v>
      </c>
      <c r="T286" s="150">
        <f t="shared" si="83"/>
        <v>0</v>
      </c>
      <c r="AR286" s="151" t="s">
        <v>306</v>
      </c>
      <c r="AT286" s="151" t="s">
        <v>236</v>
      </c>
      <c r="AU286" s="151" t="s">
        <v>88</v>
      </c>
      <c r="AY286" s="13" t="s">
        <v>176</v>
      </c>
      <c r="BE286" s="152">
        <f t="shared" si="84"/>
        <v>0</v>
      </c>
      <c r="BF286" s="152">
        <f t="shared" si="85"/>
        <v>0</v>
      </c>
      <c r="BG286" s="152">
        <f t="shared" si="86"/>
        <v>0</v>
      </c>
      <c r="BH286" s="152">
        <f t="shared" si="87"/>
        <v>0</v>
      </c>
      <c r="BI286" s="152">
        <f t="shared" si="88"/>
        <v>0</v>
      </c>
      <c r="BJ286" s="13" t="s">
        <v>88</v>
      </c>
      <c r="BK286" s="152">
        <f t="shared" si="89"/>
        <v>0</v>
      </c>
      <c r="BL286" s="13" t="s">
        <v>240</v>
      </c>
      <c r="BM286" s="151" t="s">
        <v>680</v>
      </c>
    </row>
    <row r="287" spans="2:65" s="1" customFormat="1" ht="24.25" customHeight="1">
      <c r="B287" s="28"/>
      <c r="C287" s="139" t="s">
        <v>681</v>
      </c>
      <c r="D287" s="139" t="s">
        <v>178</v>
      </c>
      <c r="E287" s="140" t="s">
        <v>682</v>
      </c>
      <c r="F287" s="141" t="s">
        <v>683</v>
      </c>
      <c r="G287" s="142" t="s">
        <v>261</v>
      </c>
      <c r="H287" s="143">
        <v>10</v>
      </c>
      <c r="I287" s="144"/>
      <c r="J287" s="145">
        <f t="shared" si="80"/>
        <v>0</v>
      </c>
      <c r="K287" s="146"/>
      <c r="L287" s="28"/>
      <c r="M287" s="147" t="s">
        <v>1</v>
      </c>
      <c r="N287" s="148" t="s">
        <v>41</v>
      </c>
      <c r="P287" s="149">
        <f t="shared" si="81"/>
        <v>0</v>
      </c>
      <c r="Q287" s="149">
        <v>1.7600000000000001E-3</v>
      </c>
      <c r="R287" s="149">
        <f t="shared" si="82"/>
        <v>1.7600000000000001E-2</v>
      </c>
      <c r="S287" s="149">
        <v>0</v>
      </c>
      <c r="T287" s="150">
        <f t="shared" si="83"/>
        <v>0</v>
      </c>
      <c r="AR287" s="151" t="s">
        <v>240</v>
      </c>
      <c r="AT287" s="151" t="s">
        <v>178</v>
      </c>
      <c r="AU287" s="151" t="s">
        <v>88</v>
      </c>
      <c r="AY287" s="13" t="s">
        <v>176</v>
      </c>
      <c r="BE287" s="152">
        <f t="shared" si="84"/>
        <v>0</v>
      </c>
      <c r="BF287" s="152">
        <f t="shared" si="85"/>
        <v>0</v>
      </c>
      <c r="BG287" s="152">
        <f t="shared" si="86"/>
        <v>0</v>
      </c>
      <c r="BH287" s="152">
        <f t="shared" si="87"/>
        <v>0</v>
      </c>
      <c r="BI287" s="152">
        <f t="shared" si="88"/>
        <v>0</v>
      </c>
      <c r="BJ287" s="13" t="s">
        <v>88</v>
      </c>
      <c r="BK287" s="152">
        <f t="shared" si="89"/>
        <v>0</v>
      </c>
      <c r="BL287" s="13" t="s">
        <v>240</v>
      </c>
      <c r="BM287" s="151" t="s">
        <v>684</v>
      </c>
    </row>
    <row r="288" spans="2:65" s="1" customFormat="1" ht="37.75" customHeight="1">
      <c r="B288" s="28"/>
      <c r="C288" s="139" t="s">
        <v>685</v>
      </c>
      <c r="D288" s="139" t="s">
        <v>178</v>
      </c>
      <c r="E288" s="140" t="s">
        <v>686</v>
      </c>
      <c r="F288" s="141" t="s">
        <v>687</v>
      </c>
      <c r="G288" s="142" t="s">
        <v>334</v>
      </c>
      <c r="H288" s="143">
        <v>14</v>
      </c>
      <c r="I288" s="144"/>
      <c r="J288" s="145">
        <f t="shared" si="80"/>
        <v>0</v>
      </c>
      <c r="K288" s="146"/>
      <c r="L288" s="28"/>
      <c r="M288" s="147" t="s">
        <v>1</v>
      </c>
      <c r="N288" s="148" t="s">
        <v>41</v>
      </c>
      <c r="P288" s="149">
        <f t="shared" si="81"/>
        <v>0</v>
      </c>
      <c r="Q288" s="149">
        <v>0</v>
      </c>
      <c r="R288" s="149">
        <f t="shared" si="82"/>
        <v>0</v>
      </c>
      <c r="S288" s="149">
        <v>0</v>
      </c>
      <c r="T288" s="150">
        <f t="shared" si="83"/>
        <v>0</v>
      </c>
      <c r="AR288" s="151" t="s">
        <v>240</v>
      </c>
      <c r="AT288" s="151" t="s">
        <v>178</v>
      </c>
      <c r="AU288" s="151" t="s">
        <v>88</v>
      </c>
      <c r="AY288" s="13" t="s">
        <v>176</v>
      </c>
      <c r="BE288" s="152">
        <f t="shared" si="84"/>
        <v>0</v>
      </c>
      <c r="BF288" s="152">
        <f t="shared" si="85"/>
        <v>0</v>
      </c>
      <c r="BG288" s="152">
        <f t="shared" si="86"/>
        <v>0</v>
      </c>
      <c r="BH288" s="152">
        <f t="shared" si="87"/>
        <v>0</v>
      </c>
      <c r="BI288" s="152">
        <f t="shared" si="88"/>
        <v>0</v>
      </c>
      <c r="BJ288" s="13" t="s">
        <v>88</v>
      </c>
      <c r="BK288" s="152">
        <f t="shared" si="89"/>
        <v>0</v>
      </c>
      <c r="BL288" s="13" t="s">
        <v>240</v>
      </c>
      <c r="BM288" s="151" t="s">
        <v>688</v>
      </c>
    </row>
    <row r="289" spans="2:65" s="1" customFormat="1" ht="33" customHeight="1">
      <c r="B289" s="28"/>
      <c r="C289" s="153" t="s">
        <v>689</v>
      </c>
      <c r="D289" s="153" t="s">
        <v>236</v>
      </c>
      <c r="E289" s="154" t="s">
        <v>690</v>
      </c>
      <c r="F289" s="155" t="s">
        <v>691</v>
      </c>
      <c r="G289" s="156" t="s">
        <v>334</v>
      </c>
      <c r="H289" s="157">
        <v>14</v>
      </c>
      <c r="I289" s="158"/>
      <c r="J289" s="159">
        <f t="shared" si="80"/>
        <v>0</v>
      </c>
      <c r="K289" s="160"/>
      <c r="L289" s="161"/>
      <c r="M289" s="162" t="s">
        <v>1</v>
      </c>
      <c r="N289" s="163" t="s">
        <v>41</v>
      </c>
      <c r="P289" s="149">
        <f t="shared" si="81"/>
        <v>0</v>
      </c>
      <c r="Q289" s="149">
        <v>1E-3</v>
      </c>
      <c r="R289" s="149">
        <f t="shared" si="82"/>
        <v>1.4E-2</v>
      </c>
      <c r="S289" s="149">
        <v>0</v>
      </c>
      <c r="T289" s="150">
        <f t="shared" si="83"/>
        <v>0</v>
      </c>
      <c r="AR289" s="151" t="s">
        <v>306</v>
      </c>
      <c r="AT289" s="151" t="s">
        <v>236</v>
      </c>
      <c r="AU289" s="151" t="s">
        <v>88</v>
      </c>
      <c r="AY289" s="13" t="s">
        <v>176</v>
      </c>
      <c r="BE289" s="152">
        <f t="shared" si="84"/>
        <v>0</v>
      </c>
      <c r="BF289" s="152">
        <f t="shared" si="85"/>
        <v>0</v>
      </c>
      <c r="BG289" s="152">
        <f t="shared" si="86"/>
        <v>0</v>
      </c>
      <c r="BH289" s="152">
        <f t="shared" si="87"/>
        <v>0</v>
      </c>
      <c r="BI289" s="152">
        <f t="shared" si="88"/>
        <v>0</v>
      </c>
      <c r="BJ289" s="13" t="s">
        <v>88</v>
      </c>
      <c r="BK289" s="152">
        <f t="shared" si="89"/>
        <v>0</v>
      </c>
      <c r="BL289" s="13" t="s">
        <v>240</v>
      </c>
      <c r="BM289" s="151" t="s">
        <v>692</v>
      </c>
    </row>
    <row r="290" spans="2:65" s="1" customFormat="1" ht="33" customHeight="1">
      <c r="B290" s="28"/>
      <c r="C290" s="153" t="s">
        <v>693</v>
      </c>
      <c r="D290" s="153" t="s">
        <v>236</v>
      </c>
      <c r="E290" s="154" t="s">
        <v>694</v>
      </c>
      <c r="F290" s="155" t="s">
        <v>695</v>
      </c>
      <c r="G290" s="156" t="s">
        <v>334</v>
      </c>
      <c r="H290" s="157">
        <v>14</v>
      </c>
      <c r="I290" s="158"/>
      <c r="J290" s="159">
        <f t="shared" si="80"/>
        <v>0</v>
      </c>
      <c r="K290" s="160"/>
      <c r="L290" s="161"/>
      <c r="M290" s="162" t="s">
        <v>1</v>
      </c>
      <c r="N290" s="163" t="s">
        <v>41</v>
      </c>
      <c r="P290" s="149">
        <f t="shared" si="81"/>
        <v>0</v>
      </c>
      <c r="Q290" s="149">
        <v>2.5000000000000001E-2</v>
      </c>
      <c r="R290" s="149">
        <f t="shared" si="82"/>
        <v>0.35000000000000003</v>
      </c>
      <c r="S290" s="149">
        <v>0</v>
      </c>
      <c r="T290" s="150">
        <f t="shared" si="83"/>
        <v>0</v>
      </c>
      <c r="AR290" s="151" t="s">
        <v>306</v>
      </c>
      <c r="AT290" s="151" t="s">
        <v>236</v>
      </c>
      <c r="AU290" s="151" t="s">
        <v>88</v>
      </c>
      <c r="AY290" s="13" t="s">
        <v>176</v>
      </c>
      <c r="BE290" s="152">
        <f t="shared" si="84"/>
        <v>0</v>
      </c>
      <c r="BF290" s="152">
        <f t="shared" si="85"/>
        <v>0</v>
      </c>
      <c r="BG290" s="152">
        <f t="shared" si="86"/>
        <v>0</v>
      </c>
      <c r="BH290" s="152">
        <f t="shared" si="87"/>
        <v>0</v>
      </c>
      <c r="BI290" s="152">
        <f t="shared" si="88"/>
        <v>0</v>
      </c>
      <c r="BJ290" s="13" t="s">
        <v>88</v>
      </c>
      <c r="BK290" s="152">
        <f t="shared" si="89"/>
        <v>0</v>
      </c>
      <c r="BL290" s="13" t="s">
        <v>240</v>
      </c>
      <c r="BM290" s="151" t="s">
        <v>696</v>
      </c>
    </row>
    <row r="291" spans="2:65" s="1" customFormat="1" ht="33" customHeight="1">
      <c r="B291" s="28"/>
      <c r="C291" s="139" t="s">
        <v>697</v>
      </c>
      <c r="D291" s="139" t="s">
        <v>178</v>
      </c>
      <c r="E291" s="140" t="s">
        <v>698</v>
      </c>
      <c r="F291" s="141" t="s">
        <v>699</v>
      </c>
      <c r="G291" s="142" t="s">
        <v>261</v>
      </c>
      <c r="H291" s="143">
        <v>135</v>
      </c>
      <c r="I291" s="144"/>
      <c r="J291" s="145">
        <f t="shared" si="80"/>
        <v>0</v>
      </c>
      <c r="K291" s="146"/>
      <c r="L291" s="28"/>
      <c r="M291" s="147" t="s">
        <v>1</v>
      </c>
      <c r="N291" s="148" t="s">
        <v>41</v>
      </c>
      <c r="P291" s="149">
        <f t="shared" si="81"/>
        <v>0</v>
      </c>
      <c r="Q291" s="149">
        <v>2.2000000000000001E-4</v>
      </c>
      <c r="R291" s="149">
        <f t="shared" si="82"/>
        <v>2.9700000000000001E-2</v>
      </c>
      <c r="S291" s="149">
        <v>0</v>
      </c>
      <c r="T291" s="150">
        <f t="shared" si="83"/>
        <v>0</v>
      </c>
      <c r="AR291" s="151" t="s">
        <v>240</v>
      </c>
      <c r="AT291" s="151" t="s">
        <v>178</v>
      </c>
      <c r="AU291" s="151" t="s">
        <v>88</v>
      </c>
      <c r="AY291" s="13" t="s">
        <v>176</v>
      </c>
      <c r="BE291" s="152">
        <f t="shared" si="84"/>
        <v>0</v>
      </c>
      <c r="BF291" s="152">
        <f t="shared" si="85"/>
        <v>0</v>
      </c>
      <c r="BG291" s="152">
        <f t="shared" si="86"/>
        <v>0</v>
      </c>
      <c r="BH291" s="152">
        <f t="shared" si="87"/>
        <v>0</v>
      </c>
      <c r="BI291" s="152">
        <f t="shared" si="88"/>
        <v>0</v>
      </c>
      <c r="BJ291" s="13" t="s">
        <v>88</v>
      </c>
      <c r="BK291" s="152">
        <f t="shared" si="89"/>
        <v>0</v>
      </c>
      <c r="BL291" s="13" t="s">
        <v>240</v>
      </c>
      <c r="BM291" s="151" t="s">
        <v>700</v>
      </c>
    </row>
    <row r="292" spans="2:65" s="1" customFormat="1" ht="37.75" customHeight="1">
      <c r="B292" s="28"/>
      <c r="C292" s="153" t="s">
        <v>701</v>
      </c>
      <c r="D292" s="153" t="s">
        <v>236</v>
      </c>
      <c r="E292" s="154" t="s">
        <v>666</v>
      </c>
      <c r="F292" s="155" t="s">
        <v>667</v>
      </c>
      <c r="G292" s="156" t="s">
        <v>261</v>
      </c>
      <c r="H292" s="157">
        <v>135</v>
      </c>
      <c r="I292" s="158"/>
      <c r="J292" s="159">
        <f t="shared" si="80"/>
        <v>0</v>
      </c>
      <c r="K292" s="160"/>
      <c r="L292" s="161"/>
      <c r="M292" s="162" t="s">
        <v>1</v>
      </c>
      <c r="N292" s="163" t="s">
        <v>41</v>
      </c>
      <c r="P292" s="149">
        <f t="shared" si="81"/>
        <v>0</v>
      </c>
      <c r="Q292" s="149">
        <v>1E-4</v>
      </c>
      <c r="R292" s="149">
        <f t="shared" si="82"/>
        <v>1.35E-2</v>
      </c>
      <c r="S292" s="149">
        <v>0</v>
      </c>
      <c r="T292" s="150">
        <f t="shared" si="83"/>
        <v>0</v>
      </c>
      <c r="AR292" s="151" t="s">
        <v>306</v>
      </c>
      <c r="AT292" s="151" t="s">
        <v>236</v>
      </c>
      <c r="AU292" s="151" t="s">
        <v>88</v>
      </c>
      <c r="AY292" s="13" t="s">
        <v>176</v>
      </c>
      <c r="BE292" s="152">
        <f t="shared" si="84"/>
        <v>0</v>
      </c>
      <c r="BF292" s="152">
        <f t="shared" si="85"/>
        <v>0</v>
      </c>
      <c r="BG292" s="152">
        <f t="shared" si="86"/>
        <v>0</v>
      </c>
      <c r="BH292" s="152">
        <f t="shared" si="87"/>
        <v>0</v>
      </c>
      <c r="BI292" s="152">
        <f t="shared" si="88"/>
        <v>0</v>
      </c>
      <c r="BJ292" s="13" t="s">
        <v>88</v>
      </c>
      <c r="BK292" s="152">
        <f t="shared" si="89"/>
        <v>0</v>
      </c>
      <c r="BL292" s="13" t="s">
        <v>240</v>
      </c>
      <c r="BM292" s="151" t="s">
        <v>702</v>
      </c>
    </row>
    <row r="293" spans="2:65" s="1" customFormat="1" ht="37.75" customHeight="1">
      <c r="B293" s="28"/>
      <c r="C293" s="153" t="s">
        <v>703</v>
      </c>
      <c r="D293" s="153" t="s">
        <v>236</v>
      </c>
      <c r="E293" s="154" t="s">
        <v>704</v>
      </c>
      <c r="F293" s="155" t="s">
        <v>705</v>
      </c>
      <c r="G293" s="156" t="s">
        <v>261</v>
      </c>
      <c r="H293" s="157">
        <v>135</v>
      </c>
      <c r="I293" s="158"/>
      <c r="J293" s="159">
        <f t="shared" si="80"/>
        <v>0</v>
      </c>
      <c r="K293" s="160"/>
      <c r="L293" s="161"/>
      <c r="M293" s="162" t="s">
        <v>1</v>
      </c>
      <c r="N293" s="163" t="s">
        <v>41</v>
      </c>
      <c r="P293" s="149">
        <f t="shared" si="81"/>
        <v>0</v>
      </c>
      <c r="Q293" s="149">
        <v>1E-4</v>
      </c>
      <c r="R293" s="149">
        <f t="shared" si="82"/>
        <v>1.35E-2</v>
      </c>
      <c r="S293" s="149">
        <v>0</v>
      </c>
      <c r="T293" s="150">
        <f t="shared" si="83"/>
        <v>0</v>
      </c>
      <c r="AR293" s="151" t="s">
        <v>306</v>
      </c>
      <c r="AT293" s="151" t="s">
        <v>236</v>
      </c>
      <c r="AU293" s="151" t="s">
        <v>88</v>
      </c>
      <c r="AY293" s="13" t="s">
        <v>176</v>
      </c>
      <c r="BE293" s="152">
        <f t="shared" si="84"/>
        <v>0</v>
      </c>
      <c r="BF293" s="152">
        <f t="shared" si="85"/>
        <v>0</v>
      </c>
      <c r="BG293" s="152">
        <f t="shared" si="86"/>
        <v>0</v>
      </c>
      <c r="BH293" s="152">
        <f t="shared" si="87"/>
        <v>0</v>
      </c>
      <c r="BI293" s="152">
        <f t="shared" si="88"/>
        <v>0</v>
      </c>
      <c r="BJ293" s="13" t="s">
        <v>88</v>
      </c>
      <c r="BK293" s="152">
        <f t="shared" si="89"/>
        <v>0</v>
      </c>
      <c r="BL293" s="13" t="s">
        <v>240</v>
      </c>
      <c r="BM293" s="151" t="s">
        <v>706</v>
      </c>
    </row>
    <row r="294" spans="2:65" s="1" customFormat="1" ht="33" customHeight="1">
      <c r="B294" s="28"/>
      <c r="C294" s="153" t="s">
        <v>707</v>
      </c>
      <c r="D294" s="153" t="s">
        <v>236</v>
      </c>
      <c r="E294" s="154" t="s">
        <v>708</v>
      </c>
      <c r="F294" s="155" t="s">
        <v>709</v>
      </c>
      <c r="G294" s="156" t="s">
        <v>334</v>
      </c>
      <c r="H294" s="157">
        <v>1</v>
      </c>
      <c r="I294" s="158"/>
      <c r="J294" s="159">
        <f t="shared" si="80"/>
        <v>0</v>
      </c>
      <c r="K294" s="160"/>
      <c r="L294" s="161"/>
      <c r="M294" s="162" t="s">
        <v>1</v>
      </c>
      <c r="N294" s="163" t="s">
        <v>41</v>
      </c>
      <c r="P294" s="149">
        <f t="shared" si="81"/>
        <v>0</v>
      </c>
      <c r="Q294" s="149">
        <v>1.34E-2</v>
      </c>
      <c r="R294" s="149">
        <f t="shared" si="82"/>
        <v>1.34E-2</v>
      </c>
      <c r="S294" s="149">
        <v>0</v>
      </c>
      <c r="T294" s="150">
        <f t="shared" si="83"/>
        <v>0</v>
      </c>
      <c r="AR294" s="151" t="s">
        <v>306</v>
      </c>
      <c r="AT294" s="151" t="s">
        <v>236</v>
      </c>
      <c r="AU294" s="151" t="s">
        <v>88</v>
      </c>
      <c r="AY294" s="13" t="s">
        <v>176</v>
      </c>
      <c r="BE294" s="152">
        <f t="shared" si="84"/>
        <v>0</v>
      </c>
      <c r="BF294" s="152">
        <f t="shared" si="85"/>
        <v>0</v>
      </c>
      <c r="BG294" s="152">
        <f t="shared" si="86"/>
        <v>0</v>
      </c>
      <c r="BH294" s="152">
        <f t="shared" si="87"/>
        <v>0</v>
      </c>
      <c r="BI294" s="152">
        <f t="shared" si="88"/>
        <v>0</v>
      </c>
      <c r="BJ294" s="13" t="s">
        <v>88</v>
      </c>
      <c r="BK294" s="152">
        <f t="shared" si="89"/>
        <v>0</v>
      </c>
      <c r="BL294" s="13" t="s">
        <v>240</v>
      </c>
      <c r="BM294" s="151" t="s">
        <v>710</v>
      </c>
    </row>
    <row r="295" spans="2:65" s="1" customFormat="1" ht="33" customHeight="1">
      <c r="B295" s="28"/>
      <c r="C295" s="153" t="s">
        <v>711</v>
      </c>
      <c r="D295" s="153" t="s">
        <v>236</v>
      </c>
      <c r="E295" s="154" t="s">
        <v>712</v>
      </c>
      <c r="F295" s="155" t="s">
        <v>713</v>
      </c>
      <c r="G295" s="156" t="s">
        <v>334</v>
      </c>
      <c r="H295" s="157">
        <v>1</v>
      </c>
      <c r="I295" s="158"/>
      <c r="J295" s="159">
        <f t="shared" si="80"/>
        <v>0</v>
      </c>
      <c r="K295" s="160"/>
      <c r="L295" s="161"/>
      <c r="M295" s="162" t="s">
        <v>1</v>
      </c>
      <c r="N295" s="163" t="s">
        <v>41</v>
      </c>
      <c r="P295" s="149">
        <f t="shared" si="81"/>
        <v>0</v>
      </c>
      <c r="Q295" s="149">
        <v>1.34E-2</v>
      </c>
      <c r="R295" s="149">
        <f t="shared" si="82"/>
        <v>1.34E-2</v>
      </c>
      <c r="S295" s="149">
        <v>0</v>
      </c>
      <c r="T295" s="150">
        <f t="shared" si="83"/>
        <v>0</v>
      </c>
      <c r="AR295" s="151" t="s">
        <v>306</v>
      </c>
      <c r="AT295" s="151" t="s">
        <v>236</v>
      </c>
      <c r="AU295" s="151" t="s">
        <v>88</v>
      </c>
      <c r="AY295" s="13" t="s">
        <v>176</v>
      </c>
      <c r="BE295" s="152">
        <f t="shared" si="84"/>
        <v>0</v>
      </c>
      <c r="BF295" s="152">
        <f t="shared" si="85"/>
        <v>0</v>
      </c>
      <c r="BG295" s="152">
        <f t="shared" si="86"/>
        <v>0</v>
      </c>
      <c r="BH295" s="152">
        <f t="shared" si="87"/>
        <v>0</v>
      </c>
      <c r="BI295" s="152">
        <f t="shared" si="88"/>
        <v>0</v>
      </c>
      <c r="BJ295" s="13" t="s">
        <v>88</v>
      </c>
      <c r="BK295" s="152">
        <f t="shared" si="89"/>
        <v>0</v>
      </c>
      <c r="BL295" s="13" t="s">
        <v>240</v>
      </c>
      <c r="BM295" s="151" t="s">
        <v>714</v>
      </c>
    </row>
    <row r="296" spans="2:65" s="1" customFormat="1" ht="24.25" customHeight="1">
      <c r="B296" s="28"/>
      <c r="C296" s="153" t="s">
        <v>715</v>
      </c>
      <c r="D296" s="153" t="s">
        <v>236</v>
      </c>
      <c r="E296" s="154" t="s">
        <v>716</v>
      </c>
      <c r="F296" s="155" t="s">
        <v>717</v>
      </c>
      <c r="G296" s="156" t="s">
        <v>334</v>
      </c>
      <c r="H296" s="157">
        <v>2</v>
      </c>
      <c r="I296" s="158"/>
      <c r="J296" s="159">
        <f t="shared" si="80"/>
        <v>0</v>
      </c>
      <c r="K296" s="160"/>
      <c r="L296" s="161"/>
      <c r="M296" s="162" t="s">
        <v>1</v>
      </c>
      <c r="N296" s="163" t="s">
        <v>41</v>
      </c>
      <c r="P296" s="149">
        <f t="shared" si="81"/>
        <v>0</v>
      </c>
      <c r="Q296" s="149">
        <v>1.34E-2</v>
      </c>
      <c r="R296" s="149">
        <f t="shared" si="82"/>
        <v>2.6800000000000001E-2</v>
      </c>
      <c r="S296" s="149">
        <v>0</v>
      </c>
      <c r="T296" s="150">
        <f t="shared" si="83"/>
        <v>0</v>
      </c>
      <c r="AR296" s="151" t="s">
        <v>306</v>
      </c>
      <c r="AT296" s="151" t="s">
        <v>236</v>
      </c>
      <c r="AU296" s="151" t="s">
        <v>88</v>
      </c>
      <c r="AY296" s="13" t="s">
        <v>176</v>
      </c>
      <c r="BE296" s="152">
        <f t="shared" si="84"/>
        <v>0</v>
      </c>
      <c r="BF296" s="152">
        <f t="shared" si="85"/>
        <v>0</v>
      </c>
      <c r="BG296" s="152">
        <f t="shared" si="86"/>
        <v>0</v>
      </c>
      <c r="BH296" s="152">
        <f t="shared" si="87"/>
        <v>0</v>
      </c>
      <c r="BI296" s="152">
        <f t="shared" si="88"/>
        <v>0</v>
      </c>
      <c r="BJ296" s="13" t="s">
        <v>88</v>
      </c>
      <c r="BK296" s="152">
        <f t="shared" si="89"/>
        <v>0</v>
      </c>
      <c r="BL296" s="13" t="s">
        <v>240</v>
      </c>
      <c r="BM296" s="151" t="s">
        <v>718</v>
      </c>
    </row>
    <row r="297" spans="2:65" s="1" customFormat="1" ht="24.25" customHeight="1">
      <c r="B297" s="28"/>
      <c r="C297" s="153" t="s">
        <v>719</v>
      </c>
      <c r="D297" s="153" t="s">
        <v>236</v>
      </c>
      <c r="E297" s="154" t="s">
        <v>720</v>
      </c>
      <c r="F297" s="155" t="s">
        <v>721</v>
      </c>
      <c r="G297" s="156" t="s">
        <v>334</v>
      </c>
      <c r="H297" s="157">
        <v>2</v>
      </c>
      <c r="I297" s="158"/>
      <c r="J297" s="159">
        <f t="shared" si="80"/>
        <v>0</v>
      </c>
      <c r="K297" s="160"/>
      <c r="L297" s="161"/>
      <c r="M297" s="162" t="s">
        <v>1</v>
      </c>
      <c r="N297" s="163" t="s">
        <v>41</v>
      </c>
      <c r="P297" s="149">
        <f t="shared" si="81"/>
        <v>0</v>
      </c>
      <c r="Q297" s="149">
        <v>1.34E-2</v>
      </c>
      <c r="R297" s="149">
        <f t="shared" si="82"/>
        <v>2.6800000000000001E-2</v>
      </c>
      <c r="S297" s="149">
        <v>0</v>
      </c>
      <c r="T297" s="150">
        <f t="shared" si="83"/>
        <v>0</v>
      </c>
      <c r="AR297" s="151" t="s">
        <v>306</v>
      </c>
      <c r="AT297" s="151" t="s">
        <v>236</v>
      </c>
      <c r="AU297" s="151" t="s">
        <v>88</v>
      </c>
      <c r="AY297" s="13" t="s">
        <v>176</v>
      </c>
      <c r="BE297" s="152">
        <f t="shared" si="84"/>
        <v>0</v>
      </c>
      <c r="BF297" s="152">
        <f t="shared" si="85"/>
        <v>0</v>
      </c>
      <c r="BG297" s="152">
        <f t="shared" si="86"/>
        <v>0</v>
      </c>
      <c r="BH297" s="152">
        <f t="shared" si="87"/>
        <v>0</v>
      </c>
      <c r="BI297" s="152">
        <f t="shared" si="88"/>
        <v>0</v>
      </c>
      <c r="BJ297" s="13" t="s">
        <v>88</v>
      </c>
      <c r="BK297" s="152">
        <f t="shared" si="89"/>
        <v>0</v>
      </c>
      <c r="BL297" s="13" t="s">
        <v>240</v>
      </c>
      <c r="BM297" s="151" t="s">
        <v>722</v>
      </c>
    </row>
    <row r="298" spans="2:65" s="1" customFormat="1" ht="24.25" customHeight="1">
      <c r="B298" s="28"/>
      <c r="C298" s="153" t="s">
        <v>723</v>
      </c>
      <c r="D298" s="153" t="s">
        <v>236</v>
      </c>
      <c r="E298" s="154" t="s">
        <v>724</v>
      </c>
      <c r="F298" s="155" t="s">
        <v>725</v>
      </c>
      <c r="G298" s="156" t="s">
        <v>334</v>
      </c>
      <c r="H298" s="157">
        <v>2</v>
      </c>
      <c r="I298" s="158"/>
      <c r="J298" s="159">
        <f t="shared" si="80"/>
        <v>0</v>
      </c>
      <c r="K298" s="160"/>
      <c r="L298" s="161"/>
      <c r="M298" s="162" t="s">
        <v>1</v>
      </c>
      <c r="N298" s="163" t="s">
        <v>41</v>
      </c>
      <c r="P298" s="149">
        <f t="shared" si="81"/>
        <v>0</v>
      </c>
      <c r="Q298" s="149">
        <v>1.34E-2</v>
      </c>
      <c r="R298" s="149">
        <f t="shared" si="82"/>
        <v>2.6800000000000001E-2</v>
      </c>
      <c r="S298" s="149">
        <v>0</v>
      </c>
      <c r="T298" s="150">
        <f t="shared" si="83"/>
        <v>0</v>
      </c>
      <c r="AR298" s="151" t="s">
        <v>306</v>
      </c>
      <c r="AT298" s="151" t="s">
        <v>236</v>
      </c>
      <c r="AU298" s="151" t="s">
        <v>88</v>
      </c>
      <c r="AY298" s="13" t="s">
        <v>176</v>
      </c>
      <c r="BE298" s="152">
        <f t="shared" si="84"/>
        <v>0</v>
      </c>
      <c r="BF298" s="152">
        <f t="shared" si="85"/>
        <v>0</v>
      </c>
      <c r="BG298" s="152">
        <f t="shared" si="86"/>
        <v>0</v>
      </c>
      <c r="BH298" s="152">
        <f t="shared" si="87"/>
        <v>0</v>
      </c>
      <c r="BI298" s="152">
        <f t="shared" si="88"/>
        <v>0</v>
      </c>
      <c r="BJ298" s="13" t="s">
        <v>88</v>
      </c>
      <c r="BK298" s="152">
        <f t="shared" si="89"/>
        <v>0</v>
      </c>
      <c r="BL298" s="13" t="s">
        <v>240</v>
      </c>
      <c r="BM298" s="151" t="s">
        <v>726</v>
      </c>
    </row>
    <row r="299" spans="2:65" s="1" customFormat="1" ht="24.25" customHeight="1">
      <c r="B299" s="28"/>
      <c r="C299" s="153" t="s">
        <v>727</v>
      </c>
      <c r="D299" s="153" t="s">
        <v>236</v>
      </c>
      <c r="E299" s="154" t="s">
        <v>728</v>
      </c>
      <c r="F299" s="155" t="s">
        <v>729</v>
      </c>
      <c r="G299" s="156" t="s">
        <v>334</v>
      </c>
      <c r="H299" s="157">
        <v>1</v>
      </c>
      <c r="I299" s="158"/>
      <c r="J299" s="159">
        <f t="shared" si="80"/>
        <v>0</v>
      </c>
      <c r="K299" s="160"/>
      <c r="L299" s="161"/>
      <c r="M299" s="162" t="s">
        <v>1</v>
      </c>
      <c r="N299" s="163" t="s">
        <v>41</v>
      </c>
      <c r="P299" s="149">
        <f t="shared" si="81"/>
        <v>0</v>
      </c>
      <c r="Q299" s="149">
        <v>1.34E-2</v>
      </c>
      <c r="R299" s="149">
        <f t="shared" si="82"/>
        <v>1.34E-2</v>
      </c>
      <c r="S299" s="149">
        <v>0</v>
      </c>
      <c r="T299" s="150">
        <f t="shared" si="83"/>
        <v>0</v>
      </c>
      <c r="AR299" s="151" t="s">
        <v>306</v>
      </c>
      <c r="AT299" s="151" t="s">
        <v>236</v>
      </c>
      <c r="AU299" s="151" t="s">
        <v>88</v>
      </c>
      <c r="AY299" s="13" t="s">
        <v>176</v>
      </c>
      <c r="BE299" s="152">
        <f t="shared" si="84"/>
        <v>0</v>
      </c>
      <c r="BF299" s="152">
        <f t="shared" si="85"/>
        <v>0</v>
      </c>
      <c r="BG299" s="152">
        <f t="shared" si="86"/>
        <v>0</v>
      </c>
      <c r="BH299" s="152">
        <f t="shared" si="87"/>
        <v>0</v>
      </c>
      <c r="BI299" s="152">
        <f t="shared" si="88"/>
        <v>0</v>
      </c>
      <c r="BJ299" s="13" t="s">
        <v>88</v>
      </c>
      <c r="BK299" s="152">
        <f t="shared" si="89"/>
        <v>0</v>
      </c>
      <c r="BL299" s="13" t="s">
        <v>240</v>
      </c>
      <c r="BM299" s="151" t="s">
        <v>730</v>
      </c>
    </row>
    <row r="300" spans="2:65" s="1" customFormat="1" ht="24.25" customHeight="1">
      <c r="B300" s="28"/>
      <c r="C300" s="153" t="s">
        <v>731</v>
      </c>
      <c r="D300" s="153" t="s">
        <v>236</v>
      </c>
      <c r="E300" s="154" t="s">
        <v>732</v>
      </c>
      <c r="F300" s="155" t="s">
        <v>733</v>
      </c>
      <c r="G300" s="156" t="s">
        <v>334</v>
      </c>
      <c r="H300" s="157">
        <v>1</v>
      </c>
      <c r="I300" s="158"/>
      <c r="J300" s="159">
        <f t="shared" si="80"/>
        <v>0</v>
      </c>
      <c r="K300" s="160"/>
      <c r="L300" s="161"/>
      <c r="M300" s="162" t="s">
        <v>1</v>
      </c>
      <c r="N300" s="163" t="s">
        <v>41</v>
      </c>
      <c r="P300" s="149">
        <f t="shared" si="81"/>
        <v>0</v>
      </c>
      <c r="Q300" s="149">
        <v>1.34E-2</v>
      </c>
      <c r="R300" s="149">
        <f t="shared" si="82"/>
        <v>1.34E-2</v>
      </c>
      <c r="S300" s="149">
        <v>0</v>
      </c>
      <c r="T300" s="150">
        <f t="shared" si="83"/>
        <v>0</v>
      </c>
      <c r="AR300" s="151" t="s">
        <v>306</v>
      </c>
      <c r="AT300" s="151" t="s">
        <v>236</v>
      </c>
      <c r="AU300" s="151" t="s">
        <v>88</v>
      </c>
      <c r="AY300" s="13" t="s">
        <v>176</v>
      </c>
      <c r="BE300" s="152">
        <f t="shared" si="84"/>
        <v>0</v>
      </c>
      <c r="BF300" s="152">
        <f t="shared" si="85"/>
        <v>0</v>
      </c>
      <c r="BG300" s="152">
        <f t="shared" si="86"/>
        <v>0</v>
      </c>
      <c r="BH300" s="152">
        <f t="shared" si="87"/>
        <v>0</v>
      </c>
      <c r="BI300" s="152">
        <f t="shared" si="88"/>
        <v>0</v>
      </c>
      <c r="BJ300" s="13" t="s">
        <v>88</v>
      </c>
      <c r="BK300" s="152">
        <f t="shared" si="89"/>
        <v>0</v>
      </c>
      <c r="BL300" s="13" t="s">
        <v>240</v>
      </c>
      <c r="BM300" s="151" t="s">
        <v>734</v>
      </c>
    </row>
    <row r="301" spans="2:65" s="1" customFormat="1" ht="21.75" customHeight="1">
      <c r="B301" s="28"/>
      <c r="C301" s="153" t="s">
        <v>735</v>
      </c>
      <c r="D301" s="153" t="s">
        <v>236</v>
      </c>
      <c r="E301" s="154" t="s">
        <v>736</v>
      </c>
      <c r="F301" s="155" t="s">
        <v>737</v>
      </c>
      <c r="G301" s="156" t="s">
        <v>334</v>
      </c>
      <c r="H301" s="157">
        <v>2</v>
      </c>
      <c r="I301" s="158"/>
      <c r="J301" s="159">
        <f t="shared" si="80"/>
        <v>0</v>
      </c>
      <c r="K301" s="160"/>
      <c r="L301" s="161"/>
      <c r="M301" s="162" t="s">
        <v>1</v>
      </c>
      <c r="N301" s="163" t="s">
        <v>41</v>
      </c>
      <c r="P301" s="149">
        <f t="shared" si="81"/>
        <v>0</v>
      </c>
      <c r="Q301" s="149">
        <v>1.34E-2</v>
      </c>
      <c r="R301" s="149">
        <f t="shared" si="82"/>
        <v>2.6800000000000001E-2</v>
      </c>
      <c r="S301" s="149">
        <v>0</v>
      </c>
      <c r="T301" s="150">
        <f t="shared" si="83"/>
        <v>0</v>
      </c>
      <c r="AR301" s="151" t="s">
        <v>306</v>
      </c>
      <c r="AT301" s="151" t="s">
        <v>236</v>
      </c>
      <c r="AU301" s="151" t="s">
        <v>88</v>
      </c>
      <c r="AY301" s="13" t="s">
        <v>176</v>
      </c>
      <c r="BE301" s="152">
        <f t="shared" si="84"/>
        <v>0</v>
      </c>
      <c r="BF301" s="152">
        <f t="shared" si="85"/>
        <v>0</v>
      </c>
      <c r="BG301" s="152">
        <f t="shared" si="86"/>
        <v>0</v>
      </c>
      <c r="BH301" s="152">
        <f t="shared" si="87"/>
        <v>0</v>
      </c>
      <c r="BI301" s="152">
        <f t="shared" si="88"/>
        <v>0</v>
      </c>
      <c r="BJ301" s="13" t="s">
        <v>88</v>
      </c>
      <c r="BK301" s="152">
        <f t="shared" si="89"/>
        <v>0</v>
      </c>
      <c r="BL301" s="13" t="s">
        <v>240</v>
      </c>
      <c r="BM301" s="151" t="s">
        <v>738</v>
      </c>
    </row>
    <row r="302" spans="2:65" s="1" customFormat="1" ht="24.25" customHeight="1">
      <c r="B302" s="28"/>
      <c r="C302" s="139" t="s">
        <v>739</v>
      </c>
      <c r="D302" s="139" t="s">
        <v>178</v>
      </c>
      <c r="E302" s="140" t="s">
        <v>740</v>
      </c>
      <c r="F302" s="141" t="s">
        <v>741</v>
      </c>
      <c r="G302" s="142" t="s">
        <v>334</v>
      </c>
      <c r="H302" s="143">
        <v>28</v>
      </c>
      <c r="I302" s="144"/>
      <c r="J302" s="145">
        <f t="shared" si="80"/>
        <v>0</v>
      </c>
      <c r="K302" s="146"/>
      <c r="L302" s="28"/>
      <c r="M302" s="147" t="s">
        <v>1</v>
      </c>
      <c r="N302" s="148" t="s">
        <v>41</v>
      </c>
      <c r="P302" s="149">
        <f t="shared" si="81"/>
        <v>0</v>
      </c>
      <c r="Q302" s="149">
        <v>3.0400000000000002E-4</v>
      </c>
      <c r="R302" s="149">
        <f t="shared" si="82"/>
        <v>8.5120000000000005E-3</v>
      </c>
      <c r="S302" s="149">
        <v>0</v>
      </c>
      <c r="T302" s="150">
        <f t="shared" si="83"/>
        <v>0</v>
      </c>
      <c r="AR302" s="151" t="s">
        <v>240</v>
      </c>
      <c r="AT302" s="151" t="s">
        <v>178</v>
      </c>
      <c r="AU302" s="151" t="s">
        <v>88</v>
      </c>
      <c r="AY302" s="13" t="s">
        <v>176</v>
      </c>
      <c r="BE302" s="152">
        <f t="shared" si="84"/>
        <v>0</v>
      </c>
      <c r="BF302" s="152">
        <f t="shared" si="85"/>
        <v>0</v>
      </c>
      <c r="BG302" s="152">
        <f t="shared" si="86"/>
        <v>0</v>
      </c>
      <c r="BH302" s="152">
        <f t="shared" si="87"/>
        <v>0</v>
      </c>
      <c r="BI302" s="152">
        <f t="shared" si="88"/>
        <v>0</v>
      </c>
      <c r="BJ302" s="13" t="s">
        <v>88</v>
      </c>
      <c r="BK302" s="152">
        <f t="shared" si="89"/>
        <v>0</v>
      </c>
      <c r="BL302" s="13" t="s">
        <v>240</v>
      </c>
      <c r="BM302" s="151" t="s">
        <v>742</v>
      </c>
    </row>
    <row r="303" spans="2:65" s="1" customFormat="1" ht="37.75" customHeight="1">
      <c r="B303" s="28"/>
      <c r="C303" s="153" t="s">
        <v>743</v>
      </c>
      <c r="D303" s="153" t="s">
        <v>236</v>
      </c>
      <c r="E303" s="154" t="s">
        <v>744</v>
      </c>
      <c r="F303" s="155" t="s">
        <v>745</v>
      </c>
      <c r="G303" s="156" t="s">
        <v>261</v>
      </c>
      <c r="H303" s="157">
        <v>72.8</v>
      </c>
      <c r="I303" s="158"/>
      <c r="J303" s="159">
        <f t="shared" si="80"/>
        <v>0</v>
      </c>
      <c r="K303" s="160"/>
      <c r="L303" s="161"/>
      <c r="M303" s="162" t="s">
        <v>1</v>
      </c>
      <c r="N303" s="163" t="s">
        <v>41</v>
      </c>
      <c r="P303" s="149">
        <f t="shared" si="81"/>
        <v>0</v>
      </c>
      <c r="Q303" s="149">
        <v>1.14E-3</v>
      </c>
      <c r="R303" s="149">
        <f t="shared" si="82"/>
        <v>8.2991999999999996E-2</v>
      </c>
      <c r="S303" s="149">
        <v>0</v>
      </c>
      <c r="T303" s="150">
        <f t="shared" si="83"/>
        <v>0</v>
      </c>
      <c r="AR303" s="151" t="s">
        <v>306</v>
      </c>
      <c r="AT303" s="151" t="s">
        <v>236</v>
      </c>
      <c r="AU303" s="151" t="s">
        <v>88</v>
      </c>
      <c r="AY303" s="13" t="s">
        <v>176</v>
      </c>
      <c r="BE303" s="152">
        <f t="shared" si="84"/>
        <v>0</v>
      </c>
      <c r="BF303" s="152">
        <f t="shared" si="85"/>
        <v>0</v>
      </c>
      <c r="BG303" s="152">
        <f t="shared" si="86"/>
        <v>0</v>
      </c>
      <c r="BH303" s="152">
        <f t="shared" si="87"/>
        <v>0</v>
      </c>
      <c r="BI303" s="152">
        <f t="shared" si="88"/>
        <v>0</v>
      </c>
      <c r="BJ303" s="13" t="s">
        <v>88</v>
      </c>
      <c r="BK303" s="152">
        <f t="shared" si="89"/>
        <v>0</v>
      </c>
      <c r="BL303" s="13" t="s">
        <v>240</v>
      </c>
      <c r="BM303" s="151" t="s">
        <v>746</v>
      </c>
    </row>
    <row r="304" spans="2:65" s="1" customFormat="1" ht="21.75" customHeight="1">
      <c r="B304" s="28"/>
      <c r="C304" s="139" t="s">
        <v>747</v>
      </c>
      <c r="D304" s="139" t="s">
        <v>178</v>
      </c>
      <c r="E304" s="140" t="s">
        <v>748</v>
      </c>
      <c r="F304" s="141" t="s">
        <v>749</v>
      </c>
      <c r="G304" s="142" t="s">
        <v>334</v>
      </c>
      <c r="H304" s="143">
        <v>14</v>
      </c>
      <c r="I304" s="144"/>
      <c r="J304" s="145">
        <f t="shared" si="80"/>
        <v>0</v>
      </c>
      <c r="K304" s="146"/>
      <c r="L304" s="28"/>
      <c r="M304" s="147" t="s">
        <v>1</v>
      </c>
      <c r="N304" s="148" t="s">
        <v>41</v>
      </c>
      <c r="P304" s="149">
        <f t="shared" si="81"/>
        <v>0</v>
      </c>
      <c r="Q304" s="149">
        <v>0</v>
      </c>
      <c r="R304" s="149">
        <f t="shared" si="82"/>
        <v>0</v>
      </c>
      <c r="S304" s="149">
        <v>0</v>
      </c>
      <c r="T304" s="150">
        <f t="shared" si="83"/>
        <v>0</v>
      </c>
      <c r="AR304" s="151" t="s">
        <v>240</v>
      </c>
      <c r="AT304" s="151" t="s">
        <v>178</v>
      </c>
      <c r="AU304" s="151" t="s">
        <v>88</v>
      </c>
      <c r="AY304" s="13" t="s">
        <v>176</v>
      </c>
      <c r="BE304" s="152">
        <f t="shared" si="84"/>
        <v>0</v>
      </c>
      <c r="BF304" s="152">
        <f t="shared" si="85"/>
        <v>0</v>
      </c>
      <c r="BG304" s="152">
        <f t="shared" si="86"/>
        <v>0</v>
      </c>
      <c r="BH304" s="152">
        <f t="shared" si="87"/>
        <v>0</v>
      </c>
      <c r="BI304" s="152">
        <f t="shared" si="88"/>
        <v>0</v>
      </c>
      <c r="BJ304" s="13" t="s">
        <v>88</v>
      </c>
      <c r="BK304" s="152">
        <f t="shared" si="89"/>
        <v>0</v>
      </c>
      <c r="BL304" s="13" t="s">
        <v>240</v>
      </c>
      <c r="BM304" s="151" t="s">
        <v>750</v>
      </c>
    </row>
    <row r="305" spans="2:65" s="1" customFormat="1" ht="44.25" customHeight="1">
      <c r="B305" s="28"/>
      <c r="C305" s="153" t="s">
        <v>751</v>
      </c>
      <c r="D305" s="153" t="s">
        <v>236</v>
      </c>
      <c r="E305" s="154" t="s">
        <v>752</v>
      </c>
      <c r="F305" s="155" t="s">
        <v>753</v>
      </c>
      <c r="G305" s="156" t="s">
        <v>334</v>
      </c>
      <c r="H305" s="157">
        <v>14</v>
      </c>
      <c r="I305" s="158"/>
      <c r="J305" s="159">
        <f t="shared" si="80"/>
        <v>0</v>
      </c>
      <c r="K305" s="160"/>
      <c r="L305" s="161"/>
      <c r="M305" s="162" t="s">
        <v>1</v>
      </c>
      <c r="N305" s="163" t="s">
        <v>41</v>
      </c>
      <c r="P305" s="149">
        <f t="shared" si="81"/>
        <v>0</v>
      </c>
      <c r="Q305" s="149">
        <v>0</v>
      </c>
      <c r="R305" s="149">
        <f t="shared" si="82"/>
        <v>0</v>
      </c>
      <c r="S305" s="149">
        <v>0</v>
      </c>
      <c r="T305" s="150">
        <f t="shared" si="83"/>
        <v>0</v>
      </c>
      <c r="AR305" s="151" t="s">
        <v>306</v>
      </c>
      <c r="AT305" s="151" t="s">
        <v>236</v>
      </c>
      <c r="AU305" s="151" t="s">
        <v>88</v>
      </c>
      <c r="AY305" s="13" t="s">
        <v>176</v>
      </c>
      <c r="BE305" s="152">
        <f t="shared" si="84"/>
        <v>0</v>
      </c>
      <c r="BF305" s="152">
        <f t="shared" si="85"/>
        <v>0</v>
      </c>
      <c r="BG305" s="152">
        <f t="shared" si="86"/>
        <v>0</v>
      </c>
      <c r="BH305" s="152">
        <f t="shared" si="87"/>
        <v>0</v>
      </c>
      <c r="BI305" s="152">
        <f t="shared" si="88"/>
        <v>0</v>
      </c>
      <c r="BJ305" s="13" t="s">
        <v>88</v>
      </c>
      <c r="BK305" s="152">
        <f t="shared" si="89"/>
        <v>0</v>
      </c>
      <c r="BL305" s="13" t="s">
        <v>240</v>
      </c>
      <c r="BM305" s="151" t="s">
        <v>754</v>
      </c>
    </row>
    <row r="306" spans="2:65" s="1" customFormat="1" ht="24.25" customHeight="1">
      <c r="B306" s="28"/>
      <c r="C306" s="139" t="s">
        <v>755</v>
      </c>
      <c r="D306" s="139" t="s">
        <v>178</v>
      </c>
      <c r="E306" s="140" t="s">
        <v>756</v>
      </c>
      <c r="F306" s="141" t="s">
        <v>757</v>
      </c>
      <c r="G306" s="142" t="s">
        <v>529</v>
      </c>
      <c r="H306" s="144"/>
      <c r="I306" s="144"/>
      <c r="J306" s="145">
        <f t="shared" si="80"/>
        <v>0</v>
      </c>
      <c r="K306" s="146"/>
      <c r="L306" s="28"/>
      <c r="M306" s="147" t="s">
        <v>1</v>
      </c>
      <c r="N306" s="148" t="s">
        <v>41</v>
      </c>
      <c r="P306" s="149">
        <f t="shared" si="81"/>
        <v>0</v>
      </c>
      <c r="Q306" s="149">
        <v>0</v>
      </c>
      <c r="R306" s="149">
        <f t="shared" si="82"/>
        <v>0</v>
      </c>
      <c r="S306" s="149">
        <v>0</v>
      </c>
      <c r="T306" s="150">
        <f t="shared" si="83"/>
        <v>0</v>
      </c>
      <c r="AR306" s="151" t="s">
        <v>240</v>
      </c>
      <c r="AT306" s="151" t="s">
        <v>178</v>
      </c>
      <c r="AU306" s="151" t="s">
        <v>88</v>
      </c>
      <c r="AY306" s="13" t="s">
        <v>176</v>
      </c>
      <c r="BE306" s="152">
        <f t="shared" si="84"/>
        <v>0</v>
      </c>
      <c r="BF306" s="152">
        <f t="shared" si="85"/>
        <v>0</v>
      </c>
      <c r="BG306" s="152">
        <f t="shared" si="86"/>
        <v>0</v>
      </c>
      <c r="BH306" s="152">
        <f t="shared" si="87"/>
        <v>0</v>
      </c>
      <c r="BI306" s="152">
        <f t="shared" si="88"/>
        <v>0</v>
      </c>
      <c r="BJ306" s="13" t="s">
        <v>88</v>
      </c>
      <c r="BK306" s="152">
        <f t="shared" si="89"/>
        <v>0</v>
      </c>
      <c r="BL306" s="13" t="s">
        <v>240</v>
      </c>
      <c r="BM306" s="151" t="s">
        <v>758</v>
      </c>
    </row>
    <row r="307" spans="2:65" s="11" customFormat="1" ht="22.75" customHeight="1">
      <c r="B307" s="127"/>
      <c r="D307" s="128" t="s">
        <v>74</v>
      </c>
      <c r="E307" s="137" t="s">
        <v>759</v>
      </c>
      <c r="F307" s="137" t="s">
        <v>760</v>
      </c>
      <c r="I307" s="130"/>
      <c r="J307" s="138">
        <f>BK307</f>
        <v>0</v>
      </c>
      <c r="L307" s="127"/>
      <c r="M307" s="132"/>
      <c r="P307" s="133">
        <f>SUM(P308:P328)</f>
        <v>0</v>
      </c>
      <c r="R307" s="133">
        <f>SUM(R308:R328)</f>
        <v>37.476471360000005</v>
      </c>
      <c r="T307" s="134">
        <f>SUM(T308:T328)</f>
        <v>0</v>
      </c>
      <c r="AR307" s="128" t="s">
        <v>88</v>
      </c>
      <c r="AT307" s="135" t="s">
        <v>74</v>
      </c>
      <c r="AU307" s="135" t="s">
        <v>82</v>
      </c>
      <c r="AY307" s="128" t="s">
        <v>176</v>
      </c>
      <c r="BK307" s="136">
        <f>SUM(BK308:BK328)</f>
        <v>0</v>
      </c>
    </row>
    <row r="308" spans="2:65" s="1" customFormat="1" ht="24.25" customHeight="1">
      <c r="B308" s="28"/>
      <c r="C308" s="139" t="s">
        <v>761</v>
      </c>
      <c r="D308" s="139" t="s">
        <v>178</v>
      </c>
      <c r="E308" s="140" t="s">
        <v>762</v>
      </c>
      <c r="F308" s="141" t="s">
        <v>763</v>
      </c>
      <c r="G308" s="142" t="s">
        <v>247</v>
      </c>
      <c r="H308" s="143">
        <v>21</v>
      </c>
      <c r="I308" s="144"/>
      <c r="J308" s="145">
        <f t="shared" ref="J308:J328" si="90">ROUND(I308*H308,2)</f>
        <v>0</v>
      </c>
      <c r="K308" s="146"/>
      <c r="L308" s="28"/>
      <c r="M308" s="147" t="s">
        <v>1</v>
      </c>
      <c r="N308" s="148" t="s">
        <v>41</v>
      </c>
      <c r="P308" s="149">
        <f t="shared" ref="P308:P328" si="91">O308*H308</f>
        <v>0</v>
      </c>
      <c r="Q308" s="149">
        <v>0</v>
      </c>
      <c r="R308" s="149">
        <f t="shared" ref="R308:R328" si="92">Q308*H308</f>
        <v>0</v>
      </c>
      <c r="S308" s="149">
        <v>0</v>
      </c>
      <c r="T308" s="150">
        <f t="shared" ref="T308:T328" si="93">S308*H308</f>
        <v>0</v>
      </c>
      <c r="AR308" s="151" t="s">
        <v>240</v>
      </c>
      <c r="AT308" s="151" t="s">
        <v>178</v>
      </c>
      <c r="AU308" s="151" t="s">
        <v>88</v>
      </c>
      <c r="AY308" s="13" t="s">
        <v>176</v>
      </c>
      <c r="BE308" s="152">
        <f t="shared" ref="BE308:BE328" si="94">IF(N308="základná",J308,0)</f>
        <v>0</v>
      </c>
      <c r="BF308" s="152">
        <f t="shared" ref="BF308:BF328" si="95">IF(N308="znížená",J308,0)</f>
        <v>0</v>
      </c>
      <c r="BG308" s="152">
        <f t="shared" ref="BG308:BG328" si="96">IF(N308="zákl. prenesená",J308,0)</f>
        <v>0</v>
      </c>
      <c r="BH308" s="152">
        <f t="shared" ref="BH308:BH328" si="97">IF(N308="zníž. prenesená",J308,0)</f>
        <v>0</v>
      </c>
      <c r="BI308" s="152">
        <f t="shared" ref="BI308:BI328" si="98">IF(N308="nulová",J308,0)</f>
        <v>0</v>
      </c>
      <c r="BJ308" s="13" t="s">
        <v>88</v>
      </c>
      <c r="BK308" s="152">
        <f t="shared" ref="BK308:BK328" si="99">ROUND(I308*H308,2)</f>
        <v>0</v>
      </c>
      <c r="BL308" s="13" t="s">
        <v>240</v>
      </c>
      <c r="BM308" s="151" t="s">
        <v>764</v>
      </c>
    </row>
    <row r="309" spans="2:65" s="1" customFormat="1" ht="33" customHeight="1">
      <c r="B309" s="28"/>
      <c r="C309" s="139" t="s">
        <v>765</v>
      </c>
      <c r="D309" s="139" t="s">
        <v>178</v>
      </c>
      <c r="E309" s="140" t="s">
        <v>766</v>
      </c>
      <c r="F309" s="141" t="s">
        <v>767</v>
      </c>
      <c r="G309" s="142" t="s">
        <v>261</v>
      </c>
      <c r="H309" s="143">
        <v>14.4</v>
      </c>
      <c r="I309" s="144"/>
      <c r="J309" s="145">
        <f t="shared" si="90"/>
        <v>0</v>
      </c>
      <c r="K309" s="146"/>
      <c r="L309" s="28"/>
      <c r="M309" s="147" t="s">
        <v>1</v>
      </c>
      <c r="N309" s="148" t="s">
        <v>41</v>
      </c>
      <c r="P309" s="149">
        <f t="shared" si="91"/>
        <v>0</v>
      </c>
      <c r="Q309" s="149">
        <v>4.5899999999999998E-5</v>
      </c>
      <c r="R309" s="149">
        <f t="shared" si="92"/>
        <v>6.6095999999999993E-4</v>
      </c>
      <c r="S309" s="149">
        <v>0</v>
      </c>
      <c r="T309" s="150">
        <f t="shared" si="93"/>
        <v>0</v>
      </c>
      <c r="AR309" s="151" t="s">
        <v>240</v>
      </c>
      <c r="AT309" s="151" t="s">
        <v>178</v>
      </c>
      <c r="AU309" s="151" t="s">
        <v>88</v>
      </c>
      <c r="AY309" s="13" t="s">
        <v>176</v>
      </c>
      <c r="BE309" s="152">
        <f t="shared" si="94"/>
        <v>0</v>
      </c>
      <c r="BF309" s="152">
        <f t="shared" si="95"/>
        <v>0</v>
      </c>
      <c r="BG309" s="152">
        <f t="shared" si="96"/>
        <v>0</v>
      </c>
      <c r="BH309" s="152">
        <f t="shared" si="97"/>
        <v>0</v>
      </c>
      <c r="BI309" s="152">
        <f t="shared" si="98"/>
        <v>0</v>
      </c>
      <c r="BJ309" s="13" t="s">
        <v>88</v>
      </c>
      <c r="BK309" s="152">
        <f t="shared" si="99"/>
        <v>0</v>
      </c>
      <c r="BL309" s="13" t="s">
        <v>240</v>
      </c>
      <c r="BM309" s="151" t="s">
        <v>768</v>
      </c>
    </row>
    <row r="310" spans="2:65" s="1" customFormat="1" ht="37.75" customHeight="1">
      <c r="B310" s="28"/>
      <c r="C310" s="153" t="s">
        <v>769</v>
      </c>
      <c r="D310" s="153" t="s">
        <v>236</v>
      </c>
      <c r="E310" s="154" t="s">
        <v>770</v>
      </c>
      <c r="F310" s="155" t="s">
        <v>771</v>
      </c>
      <c r="G310" s="156" t="s">
        <v>261</v>
      </c>
      <c r="H310" s="157">
        <v>14.4</v>
      </c>
      <c r="I310" s="158"/>
      <c r="J310" s="159">
        <f t="shared" si="90"/>
        <v>0</v>
      </c>
      <c r="K310" s="160"/>
      <c r="L310" s="161"/>
      <c r="M310" s="162" t="s">
        <v>1</v>
      </c>
      <c r="N310" s="163" t="s">
        <v>41</v>
      </c>
      <c r="P310" s="149">
        <f t="shared" si="91"/>
        <v>0</v>
      </c>
      <c r="Q310" s="149">
        <v>5.0000000000000001E-3</v>
      </c>
      <c r="R310" s="149">
        <f t="shared" si="92"/>
        <v>7.2000000000000008E-2</v>
      </c>
      <c r="S310" s="149">
        <v>0</v>
      </c>
      <c r="T310" s="150">
        <f t="shared" si="93"/>
        <v>0</v>
      </c>
      <c r="AR310" s="151" t="s">
        <v>306</v>
      </c>
      <c r="AT310" s="151" t="s">
        <v>236</v>
      </c>
      <c r="AU310" s="151" t="s">
        <v>88</v>
      </c>
      <c r="AY310" s="13" t="s">
        <v>176</v>
      </c>
      <c r="BE310" s="152">
        <f t="shared" si="94"/>
        <v>0</v>
      </c>
      <c r="BF310" s="152">
        <f t="shared" si="95"/>
        <v>0</v>
      </c>
      <c r="BG310" s="152">
        <f t="shared" si="96"/>
        <v>0</v>
      </c>
      <c r="BH310" s="152">
        <f t="shared" si="97"/>
        <v>0</v>
      </c>
      <c r="BI310" s="152">
        <f t="shared" si="98"/>
        <v>0</v>
      </c>
      <c r="BJ310" s="13" t="s">
        <v>88</v>
      </c>
      <c r="BK310" s="152">
        <f t="shared" si="99"/>
        <v>0</v>
      </c>
      <c r="BL310" s="13" t="s">
        <v>240</v>
      </c>
      <c r="BM310" s="151" t="s">
        <v>772</v>
      </c>
    </row>
    <row r="311" spans="2:65" s="1" customFormat="1" ht="24.25" customHeight="1">
      <c r="B311" s="28"/>
      <c r="C311" s="139" t="s">
        <v>773</v>
      </c>
      <c r="D311" s="139" t="s">
        <v>178</v>
      </c>
      <c r="E311" s="140" t="s">
        <v>774</v>
      </c>
      <c r="F311" s="141" t="s">
        <v>775</v>
      </c>
      <c r="G311" s="142" t="s">
        <v>776</v>
      </c>
      <c r="H311" s="143">
        <v>2393.866</v>
      </c>
      <c r="I311" s="144"/>
      <c r="J311" s="145">
        <f t="shared" si="90"/>
        <v>0</v>
      </c>
      <c r="K311" s="146"/>
      <c r="L311" s="28"/>
      <c r="M311" s="147" t="s">
        <v>1</v>
      </c>
      <c r="N311" s="148" t="s">
        <v>41</v>
      </c>
      <c r="P311" s="149">
        <f t="shared" si="91"/>
        <v>0</v>
      </c>
      <c r="Q311" s="149">
        <v>0</v>
      </c>
      <c r="R311" s="149">
        <f t="shared" si="92"/>
        <v>0</v>
      </c>
      <c r="S311" s="149">
        <v>0</v>
      </c>
      <c r="T311" s="150">
        <f t="shared" si="93"/>
        <v>0</v>
      </c>
      <c r="AR311" s="151" t="s">
        <v>240</v>
      </c>
      <c r="AT311" s="151" t="s">
        <v>178</v>
      </c>
      <c r="AU311" s="151" t="s">
        <v>88</v>
      </c>
      <c r="AY311" s="13" t="s">
        <v>176</v>
      </c>
      <c r="BE311" s="152">
        <f t="shared" si="94"/>
        <v>0</v>
      </c>
      <c r="BF311" s="152">
        <f t="shared" si="95"/>
        <v>0</v>
      </c>
      <c r="BG311" s="152">
        <f t="shared" si="96"/>
        <v>0</v>
      </c>
      <c r="BH311" s="152">
        <f t="shared" si="97"/>
        <v>0</v>
      </c>
      <c r="BI311" s="152">
        <f t="shared" si="98"/>
        <v>0</v>
      </c>
      <c r="BJ311" s="13" t="s">
        <v>88</v>
      </c>
      <c r="BK311" s="152">
        <f t="shared" si="99"/>
        <v>0</v>
      </c>
      <c r="BL311" s="13" t="s">
        <v>240</v>
      </c>
      <c r="BM311" s="151" t="s">
        <v>777</v>
      </c>
    </row>
    <row r="312" spans="2:65" s="1" customFormat="1" ht="24.25" customHeight="1">
      <c r="B312" s="28"/>
      <c r="C312" s="153" t="s">
        <v>778</v>
      </c>
      <c r="D312" s="153" t="s">
        <v>236</v>
      </c>
      <c r="E312" s="154" t="s">
        <v>779</v>
      </c>
      <c r="F312" s="155" t="s">
        <v>780</v>
      </c>
      <c r="G312" s="156" t="s">
        <v>229</v>
      </c>
      <c r="H312" s="157">
        <v>2.3940000000000001</v>
      </c>
      <c r="I312" s="158"/>
      <c r="J312" s="159">
        <f t="shared" si="90"/>
        <v>0</v>
      </c>
      <c r="K312" s="160"/>
      <c r="L312" s="161"/>
      <c r="M312" s="162" t="s">
        <v>1</v>
      </c>
      <c r="N312" s="163" t="s">
        <v>41</v>
      </c>
      <c r="P312" s="149">
        <f t="shared" si="91"/>
        <v>0</v>
      </c>
      <c r="Q312" s="149">
        <v>0</v>
      </c>
      <c r="R312" s="149">
        <f t="shared" si="92"/>
        <v>0</v>
      </c>
      <c r="S312" s="149">
        <v>0</v>
      </c>
      <c r="T312" s="150">
        <f t="shared" si="93"/>
        <v>0</v>
      </c>
      <c r="AR312" s="151" t="s">
        <v>306</v>
      </c>
      <c r="AT312" s="151" t="s">
        <v>236</v>
      </c>
      <c r="AU312" s="151" t="s">
        <v>88</v>
      </c>
      <c r="AY312" s="13" t="s">
        <v>176</v>
      </c>
      <c r="BE312" s="152">
        <f t="shared" si="94"/>
        <v>0</v>
      </c>
      <c r="BF312" s="152">
        <f t="shared" si="95"/>
        <v>0</v>
      </c>
      <c r="BG312" s="152">
        <f t="shared" si="96"/>
        <v>0</v>
      </c>
      <c r="BH312" s="152">
        <f t="shared" si="97"/>
        <v>0</v>
      </c>
      <c r="BI312" s="152">
        <f t="shared" si="98"/>
        <v>0</v>
      </c>
      <c r="BJ312" s="13" t="s">
        <v>88</v>
      </c>
      <c r="BK312" s="152">
        <f t="shared" si="99"/>
        <v>0</v>
      </c>
      <c r="BL312" s="13" t="s">
        <v>240</v>
      </c>
      <c r="BM312" s="151" t="s">
        <v>781</v>
      </c>
    </row>
    <row r="313" spans="2:65" s="1" customFormat="1" ht="16.5" customHeight="1">
      <c r="B313" s="28"/>
      <c r="C313" s="139" t="s">
        <v>782</v>
      </c>
      <c r="D313" s="139" t="s">
        <v>178</v>
      </c>
      <c r="E313" s="140" t="s">
        <v>783</v>
      </c>
      <c r="F313" s="141" t="s">
        <v>784</v>
      </c>
      <c r="G313" s="142" t="s">
        <v>334</v>
      </c>
      <c r="H313" s="143">
        <v>1</v>
      </c>
      <c r="I313" s="144"/>
      <c r="J313" s="145">
        <f t="shared" si="90"/>
        <v>0</v>
      </c>
      <c r="K313" s="146"/>
      <c r="L313" s="28"/>
      <c r="M313" s="147" t="s">
        <v>1</v>
      </c>
      <c r="N313" s="148" t="s">
        <v>41</v>
      </c>
      <c r="P313" s="149">
        <f t="shared" si="91"/>
        <v>0</v>
      </c>
      <c r="Q313" s="149">
        <v>0</v>
      </c>
      <c r="R313" s="149">
        <f t="shared" si="92"/>
        <v>0</v>
      </c>
      <c r="S313" s="149">
        <v>0</v>
      </c>
      <c r="T313" s="150">
        <f t="shared" si="93"/>
        <v>0</v>
      </c>
      <c r="AR313" s="151" t="s">
        <v>240</v>
      </c>
      <c r="AT313" s="151" t="s">
        <v>178</v>
      </c>
      <c r="AU313" s="151" t="s">
        <v>88</v>
      </c>
      <c r="AY313" s="13" t="s">
        <v>176</v>
      </c>
      <c r="BE313" s="152">
        <f t="shared" si="94"/>
        <v>0</v>
      </c>
      <c r="BF313" s="152">
        <f t="shared" si="95"/>
        <v>0</v>
      </c>
      <c r="BG313" s="152">
        <f t="shared" si="96"/>
        <v>0</v>
      </c>
      <c r="BH313" s="152">
        <f t="shared" si="97"/>
        <v>0</v>
      </c>
      <c r="BI313" s="152">
        <f t="shared" si="98"/>
        <v>0</v>
      </c>
      <c r="BJ313" s="13" t="s">
        <v>88</v>
      </c>
      <c r="BK313" s="152">
        <f t="shared" si="99"/>
        <v>0</v>
      </c>
      <c r="BL313" s="13" t="s">
        <v>240</v>
      </c>
      <c r="BM313" s="151" t="s">
        <v>785</v>
      </c>
    </row>
    <row r="314" spans="2:65" s="1" customFormat="1" ht="24.25" customHeight="1">
      <c r="B314" s="28"/>
      <c r="C314" s="153" t="s">
        <v>786</v>
      </c>
      <c r="D314" s="153" t="s">
        <v>236</v>
      </c>
      <c r="E314" s="154" t="s">
        <v>787</v>
      </c>
      <c r="F314" s="155" t="s">
        <v>788</v>
      </c>
      <c r="G314" s="156" t="s">
        <v>334</v>
      </c>
      <c r="H314" s="157">
        <v>1</v>
      </c>
      <c r="I314" s="158"/>
      <c r="J314" s="159">
        <f t="shared" si="90"/>
        <v>0</v>
      </c>
      <c r="K314" s="160"/>
      <c r="L314" s="161"/>
      <c r="M314" s="162" t="s">
        <v>1</v>
      </c>
      <c r="N314" s="163" t="s">
        <v>41</v>
      </c>
      <c r="P314" s="149">
        <f t="shared" si="91"/>
        <v>0</v>
      </c>
      <c r="Q314" s="149">
        <v>1.4999999999999999E-2</v>
      </c>
      <c r="R314" s="149">
        <f t="shared" si="92"/>
        <v>1.4999999999999999E-2</v>
      </c>
      <c r="S314" s="149">
        <v>0</v>
      </c>
      <c r="T314" s="150">
        <f t="shared" si="93"/>
        <v>0</v>
      </c>
      <c r="AR314" s="151" t="s">
        <v>306</v>
      </c>
      <c r="AT314" s="151" t="s">
        <v>236</v>
      </c>
      <c r="AU314" s="151" t="s">
        <v>88</v>
      </c>
      <c r="AY314" s="13" t="s">
        <v>176</v>
      </c>
      <c r="BE314" s="152">
        <f t="shared" si="94"/>
        <v>0</v>
      </c>
      <c r="BF314" s="152">
        <f t="shared" si="95"/>
        <v>0</v>
      </c>
      <c r="BG314" s="152">
        <f t="shared" si="96"/>
        <v>0</v>
      </c>
      <c r="BH314" s="152">
        <f t="shared" si="97"/>
        <v>0</v>
      </c>
      <c r="BI314" s="152">
        <f t="shared" si="98"/>
        <v>0</v>
      </c>
      <c r="BJ314" s="13" t="s">
        <v>88</v>
      </c>
      <c r="BK314" s="152">
        <f t="shared" si="99"/>
        <v>0</v>
      </c>
      <c r="BL314" s="13" t="s">
        <v>240</v>
      </c>
      <c r="BM314" s="151" t="s">
        <v>789</v>
      </c>
    </row>
    <row r="315" spans="2:65" s="1" customFormat="1" ht="24.25" customHeight="1">
      <c r="B315" s="28"/>
      <c r="C315" s="153" t="s">
        <v>790</v>
      </c>
      <c r="D315" s="153" t="s">
        <v>236</v>
      </c>
      <c r="E315" s="154" t="s">
        <v>791</v>
      </c>
      <c r="F315" s="155" t="s">
        <v>792</v>
      </c>
      <c r="G315" s="156" t="s">
        <v>334</v>
      </c>
      <c r="H315" s="157">
        <v>1</v>
      </c>
      <c r="I315" s="158"/>
      <c r="J315" s="159">
        <f t="shared" si="90"/>
        <v>0</v>
      </c>
      <c r="K315" s="160"/>
      <c r="L315" s="161"/>
      <c r="M315" s="162" t="s">
        <v>1</v>
      </c>
      <c r="N315" s="163" t="s">
        <v>41</v>
      </c>
      <c r="P315" s="149">
        <f t="shared" si="91"/>
        <v>0</v>
      </c>
      <c r="Q315" s="149">
        <v>6.2880000000000005E-2</v>
      </c>
      <c r="R315" s="149">
        <f t="shared" si="92"/>
        <v>6.2880000000000005E-2</v>
      </c>
      <c r="S315" s="149">
        <v>0</v>
      </c>
      <c r="T315" s="150">
        <f t="shared" si="93"/>
        <v>0</v>
      </c>
      <c r="AR315" s="151" t="s">
        <v>306</v>
      </c>
      <c r="AT315" s="151" t="s">
        <v>236</v>
      </c>
      <c r="AU315" s="151" t="s">
        <v>88</v>
      </c>
      <c r="AY315" s="13" t="s">
        <v>176</v>
      </c>
      <c r="BE315" s="152">
        <f t="shared" si="94"/>
        <v>0</v>
      </c>
      <c r="BF315" s="152">
        <f t="shared" si="95"/>
        <v>0</v>
      </c>
      <c r="BG315" s="152">
        <f t="shared" si="96"/>
        <v>0</v>
      </c>
      <c r="BH315" s="152">
        <f t="shared" si="97"/>
        <v>0</v>
      </c>
      <c r="BI315" s="152">
        <f t="shared" si="98"/>
        <v>0</v>
      </c>
      <c r="BJ315" s="13" t="s">
        <v>88</v>
      </c>
      <c r="BK315" s="152">
        <f t="shared" si="99"/>
        <v>0</v>
      </c>
      <c r="BL315" s="13" t="s">
        <v>240</v>
      </c>
      <c r="BM315" s="151" t="s">
        <v>793</v>
      </c>
    </row>
    <row r="316" spans="2:65" s="1" customFormat="1" ht="21.75" customHeight="1">
      <c r="B316" s="28"/>
      <c r="C316" s="139" t="s">
        <v>794</v>
      </c>
      <c r="D316" s="139" t="s">
        <v>178</v>
      </c>
      <c r="E316" s="140" t="s">
        <v>795</v>
      </c>
      <c r="F316" s="141" t="s">
        <v>796</v>
      </c>
      <c r="G316" s="142" t="s">
        <v>334</v>
      </c>
      <c r="H316" s="143">
        <v>1</v>
      </c>
      <c r="I316" s="144"/>
      <c r="J316" s="145">
        <f t="shared" si="90"/>
        <v>0</v>
      </c>
      <c r="K316" s="146"/>
      <c r="L316" s="28"/>
      <c r="M316" s="147" t="s">
        <v>1</v>
      </c>
      <c r="N316" s="148" t="s">
        <v>41</v>
      </c>
      <c r="P316" s="149">
        <f t="shared" si="91"/>
        <v>0</v>
      </c>
      <c r="Q316" s="149">
        <v>4.6600000000000001E-5</v>
      </c>
      <c r="R316" s="149">
        <f t="shared" si="92"/>
        <v>4.6600000000000001E-5</v>
      </c>
      <c r="S316" s="149">
        <v>0</v>
      </c>
      <c r="T316" s="150">
        <f t="shared" si="93"/>
        <v>0</v>
      </c>
      <c r="AR316" s="151" t="s">
        <v>240</v>
      </c>
      <c r="AT316" s="151" t="s">
        <v>178</v>
      </c>
      <c r="AU316" s="151" t="s">
        <v>88</v>
      </c>
      <c r="AY316" s="13" t="s">
        <v>176</v>
      </c>
      <c r="BE316" s="152">
        <f t="shared" si="94"/>
        <v>0</v>
      </c>
      <c r="BF316" s="152">
        <f t="shared" si="95"/>
        <v>0</v>
      </c>
      <c r="BG316" s="152">
        <f t="shared" si="96"/>
        <v>0</v>
      </c>
      <c r="BH316" s="152">
        <f t="shared" si="97"/>
        <v>0</v>
      </c>
      <c r="BI316" s="152">
        <f t="shared" si="98"/>
        <v>0</v>
      </c>
      <c r="BJ316" s="13" t="s">
        <v>88</v>
      </c>
      <c r="BK316" s="152">
        <f t="shared" si="99"/>
        <v>0</v>
      </c>
      <c r="BL316" s="13" t="s">
        <v>240</v>
      </c>
      <c r="BM316" s="151" t="s">
        <v>797</v>
      </c>
    </row>
    <row r="317" spans="2:65" s="1" customFormat="1" ht="24.25" customHeight="1">
      <c r="B317" s="28"/>
      <c r="C317" s="153" t="s">
        <v>798</v>
      </c>
      <c r="D317" s="153" t="s">
        <v>236</v>
      </c>
      <c r="E317" s="154" t="s">
        <v>799</v>
      </c>
      <c r="F317" s="155" t="s">
        <v>800</v>
      </c>
      <c r="G317" s="156" t="s">
        <v>334</v>
      </c>
      <c r="H317" s="157">
        <v>1</v>
      </c>
      <c r="I317" s="158"/>
      <c r="J317" s="159">
        <f t="shared" si="90"/>
        <v>0</v>
      </c>
      <c r="K317" s="160"/>
      <c r="L317" s="161"/>
      <c r="M317" s="162" t="s">
        <v>1</v>
      </c>
      <c r="N317" s="163" t="s">
        <v>41</v>
      </c>
      <c r="P317" s="149">
        <f t="shared" si="91"/>
        <v>0</v>
      </c>
      <c r="Q317" s="149">
        <v>1.16E-3</v>
      </c>
      <c r="R317" s="149">
        <f t="shared" si="92"/>
        <v>1.16E-3</v>
      </c>
      <c r="S317" s="149">
        <v>0</v>
      </c>
      <c r="T317" s="150">
        <f t="shared" si="93"/>
        <v>0</v>
      </c>
      <c r="AR317" s="151" t="s">
        <v>306</v>
      </c>
      <c r="AT317" s="151" t="s">
        <v>236</v>
      </c>
      <c r="AU317" s="151" t="s">
        <v>88</v>
      </c>
      <c r="AY317" s="13" t="s">
        <v>176</v>
      </c>
      <c r="BE317" s="152">
        <f t="shared" si="94"/>
        <v>0</v>
      </c>
      <c r="BF317" s="152">
        <f t="shared" si="95"/>
        <v>0</v>
      </c>
      <c r="BG317" s="152">
        <f t="shared" si="96"/>
        <v>0</v>
      </c>
      <c r="BH317" s="152">
        <f t="shared" si="97"/>
        <v>0</v>
      </c>
      <c r="BI317" s="152">
        <f t="shared" si="98"/>
        <v>0</v>
      </c>
      <c r="BJ317" s="13" t="s">
        <v>88</v>
      </c>
      <c r="BK317" s="152">
        <f t="shared" si="99"/>
        <v>0</v>
      </c>
      <c r="BL317" s="13" t="s">
        <v>240</v>
      </c>
      <c r="BM317" s="151" t="s">
        <v>801</v>
      </c>
    </row>
    <row r="318" spans="2:65" s="1" customFormat="1" ht="16.5" customHeight="1">
      <c r="B318" s="28"/>
      <c r="C318" s="139" t="s">
        <v>802</v>
      </c>
      <c r="D318" s="139" t="s">
        <v>178</v>
      </c>
      <c r="E318" s="140" t="s">
        <v>803</v>
      </c>
      <c r="F318" s="141" t="s">
        <v>804</v>
      </c>
      <c r="G318" s="142" t="s">
        <v>247</v>
      </c>
      <c r="H318" s="143">
        <v>561.5</v>
      </c>
      <c r="I318" s="144"/>
      <c r="J318" s="145">
        <f t="shared" si="90"/>
        <v>0</v>
      </c>
      <c r="K318" s="146"/>
      <c r="L318" s="28"/>
      <c r="M318" s="147" t="s">
        <v>1</v>
      </c>
      <c r="N318" s="148" t="s">
        <v>41</v>
      </c>
      <c r="P318" s="149">
        <f t="shared" si="91"/>
        <v>0</v>
      </c>
      <c r="Q318" s="149">
        <v>9.0000000000000006E-5</v>
      </c>
      <c r="R318" s="149">
        <f t="shared" si="92"/>
        <v>5.0535000000000004E-2</v>
      </c>
      <c r="S318" s="149">
        <v>0</v>
      </c>
      <c r="T318" s="150">
        <f t="shared" si="93"/>
        <v>0</v>
      </c>
      <c r="AR318" s="151" t="s">
        <v>240</v>
      </c>
      <c r="AT318" s="151" t="s">
        <v>178</v>
      </c>
      <c r="AU318" s="151" t="s">
        <v>88</v>
      </c>
      <c r="AY318" s="13" t="s">
        <v>176</v>
      </c>
      <c r="BE318" s="152">
        <f t="shared" si="94"/>
        <v>0</v>
      </c>
      <c r="BF318" s="152">
        <f t="shared" si="95"/>
        <v>0</v>
      </c>
      <c r="BG318" s="152">
        <f t="shared" si="96"/>
        <v>0</v>
      </c>
      <c r="BH318" s="152">
        <f t="shared" si="97"/>
        <v>0</v>
      </c>
      <c r="BI318" s="152">
        <f t="shared" si="98"/>
        <v>0</v>
      </c>
      <c r="BJ318" s="13" t="s">
        <v>88</v>
      </c>
      <c r="BK318" s="152">
        <f t="shared" si="99"/>
        <v>0</v>
      </c>
      <c r="BL318" s="13" t="s">
        <v>240</v>
      </c>
      <c r="BM318" s="151" t="s">
        <v>805</v>
      </c>
    </row>
    <row r="319" spans="2:65" s="1" customFormat="1" ht="16.5" customHeight="1">
      <c r="B319" s="28"/>
      <c r="C319" s="153" t="s">
        <v>806</v>
      </c>
      <c r="D319" s="153" t="s">
        <v>236</v>
      </c>
      <c r="E319" s="154" t="s">
        <v>807</v>
      </c>
      <c r="F319" s="155" t="s">
        <v>808</v>
      </c>
      <c r="G319" s="156" t="s">
        <v>247</v>
      </c>
      <c r="H319" s="157">
        <v>600.80499999999995</v>
      </c>
      <c r="I319" s="158"/>
      <c r="J319" s="159">
        <f t="shared" si="90"/>
        <v>0</v>
      </c>
      <c r="K319" s="160"/>
      <c r="L319" s="161"/>
      <c r="M319" s="162" t="s">
        <v>1</v>
      </c>
      <c r="N319" s="163" t="s">
        <v>41</v>
      </c>
      <c r="P319" s="149">
        <f t="shared" si="91"/>
        <v>0</v>
      </c>
      <c r="Q319" s="149">
        <v>6.1999999999999998E-3</v>
      </c>
      <c r="R319" s="149">
        <f t="shared" si="92"/>
        <v>3.7249909999999997</v>
      </c>
      <c r="S319" s="149">
        <v>0</v>
      </c>
      <c r="T319" s="150">
        <f t="shared" si="93"/>
        <v>0</v>
      </c>
      <c r="AR319" s="151" t="s">
        <v>306</v>
      </c>
      <c r="AT319" s="151" t="s">
        <v>236</v>
      </c>
      <c r="AU319" s="151" t="s">
        <v>88</v>
      </c>
      <c r="AY319" s="13" t="s">
        <v>176</v>
      </c>
      <c r="BE319" s="152">
        <f t="shared" si="94"/>
        <v>0</v>
      </c>
      <c r="BF319" s="152">
        <f t="shared" si="95"/>
        <v>0</v>
      </c>
      <c r="BG319" s="152">
        <f t="shared" si="96"/>
        <v>0</v>
      </c>
      <c r="BH319" s="152">
        <f t="shared" si="97"/>
        <v>0</v>
      </c>
      <c r="BI319" s="152">
        <f t="shared" si="98"/>
        <v>0</v>
      </c>
      <c r="BJ319" s="13" t="s">
        <v>88</v>
      </c>
      <c r="BK319" s="152">
        <f t="shared" si="99"/>
        <v>0</v>
      </c>
      <c r="BL319" s="13" t="s">
        <v>240</v>
      </c>
      <c r="BM319" s="151" t="s">
        <v>809</v>
      </c>
    </row>
    <row r="320" spans="2:65" s="1" customFormat="1" ht="33" customHeight="1">
      <c r="B320" s="28"/>
      <c r="C320" s="139" t="s">
        <v>810</v>
      </c>
      <c r="D320" s="139" t="s">
        <v>178</v>
      </c>
      <c r="E320" s="140" t="s">
        <v>811</v>
      </c>
      <c r="F320" s="141" t="s">
        <v>812</v>
      </c>
      <c r="G320" s="142" t="s">
        <v>247</v>
      </c>
      <c r="H320" s="143">
        <v>956.63499999999999</v>
      </c>
      <c r="I320" s="144"/>
      <c r="J320" s="145">
        <f t="shared" si="90"/>
        <v>0</v>
      </c>
      <c r="K320" s="146"/>
      <c r="L320" s="28"/>
      <c r="M320" s="147" t="s">
        <v>1</v>
      </c>
      <c r="N320" s="148" t="s">
        <v>41</v>
      </c>
      <c r="P320" s="149">
        <f t="shared" si="91"/>
        <v>0</v>
      </c>
      <c r="Q320" s="149">
        <v>0</v>
      </c>
      <c r="R320" s="149">
        <f t="shared" si="92"/>
        <v>0</v>
      </c>
      <c r="S320" s="149">
        <v>0</v>
      </c>
      <c r="T320" s="150">
        <f t="shared" si="93"/>
        <v>0</v>
      </c>
      <c r="AR320" s="151" t="s">
        <v>240</v>
      </c>
      <c r="AT320" s="151" t="s">
        <v>178</v>
      </c>
      <c r="AU320" s="151" t="s">
        <v>88</v>
      </c>
      <c r="AY320" s="13" t="s">
        <v>176</v>
      </c>
      <c r="BE320" s="152">
        <f t="shared" si="94"/>
        <v>0</v>
      </c>
      <c r="BF320" s="152">
        <f t="shared" si="95"/>
        <v>0</v>
      </c>
      <c r="BG320" s="152">
        <f t="shared" si="96"/>
        <v>0</v>
      </c>
      <c r="BH320" s="152">
        <f t="shared" si="97"/>
        <v>0</v>
      </c>
      <c r="BI320" s="152">
        <f t="shared" si="98"/>
        <v>0</v>
      </c>
      <c r="BJ320" s="13" t="s">
        <v>88</v>
      </c>
      <c r="BK320" s="152">
        <f t="shared" si="99"/>
        <v>0</v>
      </c>
      <c r="BL320" s="13" t="s">
        <v>240</v>
      </c>
      <c r="BM320" s="151" t="s">
        <v>813</v>
      </c>
    </row>
    <row r="321" spans="2:65" s="1" customFormat="1" ht="37.75" customHeight="1">
      <c r="B321" s="28"/>
      <c r="C321" s="153" t="s">
        <v>814</v>
      </c>
      <c r="D321" s="153" t="s">
        <v>236</v>
      </c>
      <c r="E321" s="154" t="s">
        <v>815</v>
      </c>
      <c r="F321" s="155" t="s">
        <v>816</v>
      </c>
      <c r="G321" s="156" t="s">
        <v>247</v>
      </c>
      <c r="H321" s="157">
        <v>1004.467</v>
      </c>
      <c r="I321" s="158"/>
      <c r="J321" s="159">
        <f t="shared" si="90"/>
        <v>0</v>
      </c>
      <c r="K321" s="160"/>
      <c r="L321" s="161"/>
      <c r="M321" s="162" t="s">
        <v>1</v>
      </c>
      <c r="N321" s="163" t="s">
        <v>41</v>
      </c>
      <c r="P321" s="149">
        <f t="shared" si="91"/>
        <v>0</v>
      </c>
      <c r="Q321" s="149">
        <v>3.3399999999999999E-2</v>
      </c>
      <c r="R321" s="149">
        <f t="shared" si="92"/>
        <v>33.549197800000002</v>
      </c>
      <c r="S321" s="149">
        <v>0</v>
      </c>
      <c r="T321" s="150">
        <f t="shared" si="93"/>
        <v>0</v>
      </c>
      <c r="AR321" s="151" t="s">
        <v>306</v>
      </c>
      <c r="AT321" s="151" t="s">
        <v>236</v>
      </c>
      <c r="AU321" s="151" t="s">
        <v>88</v>
      </c>
      <c r="AY321" s="13" t="s">
        <v>176</v>
      </c>
      <c r="BE321" s="152">
        <f t="shared" si="94"/>
        <v>0</v>
      </c>
      <c r="BF321" s="152">
        <f t="shared" si="95"/>
        <v>0</v>
      </c>
      <c r="BG321" s="152">
        <f t="shared" si="96"/>
        <v>0</v>
      </c>
      <c r="BH321" s="152">
        <f t="shared" si="97"/>
        <v>0</v>
      </c>
      <c r="BI321" s="152">
        <f t="shared" si="98"/>
        <v>0</v>
      </c>
      <c r="BJ321" s="13" t="s">
        <v>88</v>
      </c>
      <c r="BK321" s="152">
        <f t="shared" si="99"/>
        <v>0</v>
      </c>
      <c r="BL321" s="13" t="s">
        <v>240</v>
      </c>
      <c r="BM321" s="151" t="s">
        <v>817</v>
      </c>
    </row>
    <row r="322" spans="2:65" s="1" customFormat="1" ht="16.5" customHeight="1">
      <c r="B322" s="28"/>
      <c r="C322" s="153" t="s">
        <v>818</v>
      </c>
      <c r="D322" s="153" t="s">
        <v>236</v>
      </c>
      <c r="E322" s="154" t="s">
        <v>819</v>
      </c>
      <c r="F322" s="155" t="s">
        <v>820</v>
      </c>
      <c r="G322" s="156" t="s">
        <v>821</v>
      </c>
      <c r="H322" s="157">
        <v>1</v>
      </c>
      <c r="I322" s="158"/>
      <c r="J322" s="159">
        <f t="shared" si="90"/>
        <v>0</v>
      </c>
      <c r="K322" s="160"/>
      <c r="L322" s="161"/>
      <c r="M322" s="162" t="s">
        <v>1</v>
      </c>
      <c r="N322" s="163" t="s">
        <v>41</v>
      </c>
      <c r="P322" s="149">
        <f t="shared" si="91"/>
        <v>0</v>
      </c>
      <c r="Q322" s="149">
        <v>0</v>
      </c>
      <c r="R322" s="149">
        <f t="shared" si="92"/>
        <v>0</v>
      </c>
      <c r="S322" s="149">
        <v>0</v>
      </c>
      <c r="T322" s="150">
        <f t="shared" si="93"/>
        <v>0</v>
      </c>
      <c r="AR322" s="151" t="s">
        <v>306</v>
      </c>
      <c r="AT322" s="151" t="s">
        <v>236</v>
      </c>
      <c r="AU322" s="151" t="s">
        <v>88</v>
      </c>
      <c r="AY322" s="13" t="s">
        <v>176</v>
      </c>
      <c r="BE322" s="152">
        <f t="shared" si="94"/>
        <v>0</v>
      </c>
      <c r="BF322" s="152">
        <f t="shared" si="95"/>
        <v>0</v>
      </c>
      <c r="BG322" s="152">
        <f t="shared" si="96"/>
        <v>0</v>
      </c>
      <c r="BH322" s="152">
        <f t="shared" si="97"/>
        <v>0</v>
      </c>
      <c r="BI322" s="152">
        <f t="shared" si="98"/>
        <v>0</v>
      </c>
      <c r="BJ322" s="13" t="s">
        <v>88</v>
      </c>
      <c r="BK322" s="152">
        <f t="shared" si="99"/>
        <v>0</v>
      </c>
      <c r="BL322" s="13" t="s">
        <v>240</v>
      </c>
      <c r="BM322" s="151" t="s">
        <v>822</v>
      </c>
    </row>
    <row r="323" spans="2:65" s="1" customFormat="1" ht="24.25" customHeight="1">
      <c r="B323" s="28"/>
      <c r="C323" s="153" t="s">
        <v>823</v>
      </c>
      <c r="D323" s="153" t="s">
        <v>236</v>
      </c>
      <c r="E323" s="154" t="s">
        <v>824</v>
      </c>
      <c r="F323" s="155" t="s">
        <v>825</v>
      </c>
      <c r="G323" s="156" t="s">
        <v>821</v>
      </c>
      <c r="H323" s="157">
        <v>1</v>
      </c>
      <c r="I323" s="158"/>
      <c r="J323" s="159">
        <f t="shared" si="90"/>
        <v>0</v>
      </c>
      <c r="K323" s="160"/>
      <c r="L323" s="161"/>
      <c r="M323" s="162" t="s">
        <v>1</v>
      </c>
      <c r="N323" s="163" t="s">
        <v>41</v>
      </c>
      <c r="P323" s="149">
        <f t="shared" si="91"/>
        <v>0</v>
      </c>
      <c r="Q323" s="149">
        <v>0</v>
      </c>
      <c r="R323" s="149">
        <f t="shared" si="92"/>
        <v>0</v>
      </c>
      <c r="S323" s="149">
        <v>0</v>
      </c>
      <c r="T323" s="150">
        <f t="shared" si="93"/>
        <v>0</v>
      </c>
      <c r="AR323" s="151" t="s">
        <v>306</v>
      </c>
      <c r="AT323" s="151" t="s">
        <v>236</v>
      </c>
      <c r="AU323" s="151" t="s">
        <v>88</v>
      </c>
      <c r="AY323" s="13" t="s">
        <v>176</v>
      </c>
      <c r="BE323" s="152">
        <f t="shared" si="94"/>
        <v>0</v>
      </c>
      <c r="BF323" s="152">
        <f t="shared" si="95"/>
        <v>0</v>
      </c>
      <c r="BG323" s="152">
        <f t="shared" si="96"/>
        <v>0</v>
      </c>
      <c r="BH323" s="152">
        <f t="shared" si="97"/>
        <v>0</v>
      </c>
      <c r="BI323" s="152">
        <f t="shared" si="98"/>
        <v>0</v>
      </c>
      <c r="BJ323" s="13" t="s">
        <v>88</v>
      </c>
      <c r="BK323" s="152">
        <f t="shared" si="99"/>
        <v>0</v>
      </c>
      <c r="BL323" s="13" t="s">
        <v>240</v>
      </c>
      <c r="BM323" s="151" t="s">
        <v>826</v>
      </c>
    </row>
    <row r="324" spans="2:65" s="1" customFormat="1" ht="24.25" customHeight="1">
      <c r="B324" s="28"/>
      <c r="C324" s="153" t="s">
        <v>827</v>
      </c>
      <c r="D324" s="153" t="s">
        <v>236</v>
      </c>
      <c r="E324" s="154" t="s">
        <v>828</v>
      </c>
      <c r="F324" s="155" t="s">
        <v>829</v>
      </c>
      <c r="G324" s="156" t="s">
        <v>821</v>
      </c>
      <c r="H324" s="157">
        <v>1</v>
      </c>
      <c r="I324" s="158"/>
      <c r="J324" s="159">
        <f t="shared" si="90"/>
        <v>0</v>
      </c>
      <c r="K324" s="160"/>
      <c r="L324" s="161"/>
      <c r="M324" s="162" t="s">
        <v>1</v>
      </c>
      <c r="N324" s="163" t="s">
        <v>41</v>
      </c>
      <c r="P324" s="149">
        <f t="shared" si="91"/>
        <v>0</v>
      </c>
      <c r="Q324" s="149">
        <v>0</v>
      </c>
      <c r="R324" s="149">
        <f t="shared" si="92"/>
        <v>0</v>
      </c>
      <c r="S324" s="149">
        <v>0</v>
      </c>
      <c r="T324" s="150">
        <f t="shared" si="93"/>
        <v>0</v>
      </c>
      <c r="AR324" s="151" t="s">
        <v>306</v>
      </c>
      <c r="AT324" s="151" t="s">
        <v>236</v>
      </c>
      <c r="AU324" s="151" t="s">
        <v>88</v>
      </c>
      <c r="AY324" s="13" t="s">
        <v>176</v>
      </c>
      <c r="BE324" s="152">
        <f t="shared" si="94"/>
        <v>0</v>
      </c>
      <c r="BF324" s="152">
        <f t="shared" si="95"/>
        <v>0</v>
      </c>
      <c r="BG324" s="152">
        <f t="shared" si="96"/>
        <v>0</v>
      </c>
      <c r="BH324" s="152">
        <f t="shared" si="97"/>
        <v>0</v>
      </c>
      <c r="BI324" s="152">
        <f t="shared" si="98"/>
        <v>0</v>
      </c>
      <c r="BJ324" s="13" t="s">
        <v>88</v>
      </c>
      <c r="BK324" s="152">
        <f t="shared" si="99"/>
        <v>0</v>
      </c>
      <c r="BL324" s="13" t="s">
        <v>240</v>
      </c>
      <c r="BM324" s="151" t="s">
        <v>830</v>
      </c>
    </row>
    <row r="325" spans="2:65" s="1" customFormat="1" ht="33" customHeight="1">
      <c r="B325" s="28"/>
      <c r="C325" s="139" t="s">
        <v>831</v>
      </c>
      <c r="D325" s="139" t="s">
        <v>178</v>
      </c>
      <c r="E325" s="140" t="s">
        <v>832</v>
      </c>
      <c r="F325" s="141" t="s">
        <v>833</v>
      </c>
      <c r="G325" s="142" t="s">
        <v>776</v>
      </c>
      <c r="H325" s="143">
        <v>1206.04</v>
      </c>
      <c r="I325" s="144"/>
      <c r="J325" s="145">
        <f t="shared" si="90"/>
        <v>0</v>
      </c>
      <c r="K325" s="146"/>
      <c r="L325" s="28"/>
      <c r="M325" s="147" t="s">
        <v>1</v>
      </c>
      <c r="N325" s="148" t="s">
        <v>41</v>
      </c>
      <c r="P325" s="149">
        <f t="shared" si="91"/>
        <v>0</v>
      </c>
      <c r="Q325" s="149">
        <v>0</v>
      </c>
      <c r="R325" s="149">
        <f t="shared" si="92"/>
        <v>0</v>
      </c>
      <c r="S325" s="149">
        <v>0</v>
      </c>
      <c r="T325" s="150">
        <f t="shared" si="93"/>
        <v>0</v>
      </c>
      <c r="AR325" s="151" t="s">
        <v>240</v>
      </c>
      <c r="AT325" s="151" t="s">
        <v>178</v>
      </c>
      <c r="AU325" s="151" t="s">
        <v>88</v>
      </c>
      <c r="AY325" s="13" t="s">
        <v>176</v>
      </c>
      <c r="BE325" s="152">
        <f t="shared" si="94"/>
        <v>0</v>
      </c>
      <c r="BF325" s="152">
        <f t="shared" si="95"/>
        <v>0</v>
      </c>
      <c r="BG325" s="152">
        <f t="shared" si="96"/>
        <v>0</v>
      </c>
      <c r="BH325" s="152">
        <f t="shared" si="97"/>
        <v>0</v>
      </c>
      <c r="BI325" s="152">
        <f t="shared" si="98"/>
        <v>0</v>
      </c>
      <c r="BJ325" s="13" t="s">
        <v>88</v>
      </c>
      <c r="BK325" s="152">
        <f t="shared" si="99"/>
        <v>0</v>
      </c>
      <c r="BL325" s="13" t="s">
        <v>240</v>
      </c>
      <c r="BM325" s="151" t="s">
        <v>834</v>
      </c>
    </row>
    <row r="326" spans="2:65" s="1" customFormat="1" ht="33" customHeight="1">
      <c r="B326" s="28"/>
      <c r="C326" s="139" t="s">
        <v>835</v>
      </c>
      <c r="D326" s="139" t="s">
        <v>178</v>
      </c>
      <c r="E326" s="140" t="s">
        <v>836</v>
      </c>
      <c r="F326" s="141" t="s">
        <v>837</v>
      </c>
      <c r="G326" s="142" t="s">
        <v>776</v>
      </c>
      <c r="H326" s="143">
        <v>832.149</v>
      </c>
      <c r="I326" s="144"/>
      <c r="J326" s="145">
        <f t="shared" si="90"/>
        <v>0</v>
      </c>
      <c r="K326" s="146"/>
      <c r="L326" s="28"/>
      <c r="M326" s="147" t="s">
        <v>1</v>
      </c>
      <c r="N326" s="148" t="s">
        <v>41</v>
      </c>
      <c r="P326" s="149">
        <f t="shared" si="91"/>
        <v>0</v>
      </c>
      <c r="Q326" s="149">
        <v>0</v>
      </c>
      <c r="R326" s="149">
        <f t="shared" si="92"/>
        <v>0</v>
      </c>
      <c r="S326" s="149">
        <v>0</v>
      </c>
      <c r="T326" s="150">
        <f t="shared" si="93"/>
        <v>0</v>
      </c>
      <c r="AR326" s="151" t="s">
        <v>240</v>
      </c>
      <c r="AT326" s="151" t="s">
        <v>178</v>
      </c>
      <c r="AU326" s="151" t="s">
        <v>88</v>
      </c>
      <c r="AY326" s="13" t="s">
        <v>176</v>
      </c>
      <c r="BE326" s="152">
        <f t="shared" si="94"/>
        <v>0</v>
      </c>
      <c r="BF326" s="152">
        <f t="shared" si="95"/>
        <v>0</v>
      </c>
      <c r="BG326" s="152">
        <f t="shared" si="96"/>
        <v>0</v>
      </c>
      <c r="BH326" s="152">
        <f t="shared" si="97"/>
        <v>0</v>
      </c>
      <c r="BI326" s="152">
        <f t="shared" si="98"/>
        <v>0</v>
      </c>
      <c r="BJ326" s="13" t="s">
        <v>88</v>
      </c>
      <c r="BK326" s="152">
        <f t="shared" si="99"/>
        <v>0</v>
      </c>
      <c r="BL326" s="13" t="s">
        <v>240</v>
      </c>
      <c r="BM326" s="151" t="s">
        <v>838</v>
      </c>
    </row>
    <row r="327" spans="2:65" s="1" customFormat="1" ht="33" customHeight="1">
      <c r="B327" s="28"/>
      <c r="C327" s="139" t="s">
        <v>839</v>
      </c>
      <c r="D327" s="139" t="s">
        <v>178</v>
      </c>
      <c r="E327" s="140" t="s">
        <v>840</v>
      </c>
      <c r="F327" s="141" t="s">
        <v>841</v>
      </c>
      <c r="G327" s="142" t="s">
        <v>776</v>
      </c>
      <c r="H327" s="143">
        <v>355.67700000000002</v>
      </c>
      <c r="I327" s="144"/>
      <c r="J327" s="145">
        <f t="shared" si="90"/>
        <v>0</v>
      </c>
      <c r="K327" s="146"/>
      <c r="L327" s="28"/>
      <c r="M327" s="147" t="s">
        <v>1</v>
      </c>
      <c r="N327" s="148" t="s">
        <v>41</v>
      </c>
      <c r="P327" s="149">
        <f t="shared" si="91"/>
        <v>0</v>
      </c>
      <c r="Q327" s="149">
        <v>0</v>
      </c>
      <c r="R327" s="149">
        <f t="shared" si="92"/>
        <v>0</v>
      </c>
      <c r="S327" s="149">
        <v>0</v>
      </c>
      <c r="T327" s="150">
        <f t="shared" si="93"/>
        <v>0</v>
      </c>
      <c r="AR327" s="151" t="s">
        <v>240</v>
      </c>
      <c r="AT327" s="151" t="s">
        <v>178</v>
      </c>
      <c r="AU327" s="151" t="s">
        <v>88</v>
      </c>
      <c r="AY327" s="13" t="s">
        <v>176</v>
      </c>
      <c r="BE327" s="152">
        <f t="shared" si="94"/>
        <v>0</v>
      </c>
      <c r="BF327" s="152">
        <f t="shared" si="95"/>
        <v>0</v>
      </c>
      <c r="BG327" s="152">
        <f t="shared" si="96"/>
        <v>0</v>
      </c>
      <c r="BH327" s="152">
        <f t="shared" si="97"/>
        <v>0</v>
      </c>
      <c r="BI327" s="152">
        <f t="shared" si="98"/>
        <v>0</v>
      </c>
      <c r="BJ327" s="13" t="s">
        <v>88</v>
      </c>
      <c r="BK327" s="152">
        <f t="shared" si="99"/>
        <v>0</v>
      </c>
      <c r="BL327" s="13" t="s">
        <v>240</v>
      </c>
      <c r="BM327" s="151" t="s">
        <v>842</v>
      </c>
    </row>
    <row r="328" spans="2:65" s="1" customFormat="1" ht="24.25" customHeight="1">
      <c r="B328" s="28"/>
      <c r="C328" s="139" t="s">
        <v>843</v>
      </c>
      <c r="D328" s="139" t="s">
        <v>178</v>
      </c>
      <c r="E328" s="140" t="s">
        <v>844</v>
      </c>
      <c r="F328" s="141" t="s">
        <v>845</v>
      </c>
      <c r="G328" s="142" t="s">
        <v>529</v>
      </c>
      <c r="H328" s="144"/>
      <c r="I328" s="144"/>
      <c r="J328" s="145">
        <f t="shared" si="90"/>
        <v>0</v>
      </c>
      <c r="K328" s="146"/>
      <c r="L328" s="28"/>
      <c r="M328" s="147" t="s">
        <v>1</v>
      </c>
      <c r="N328" s="148" t="s">
        <v>41</v>
      </c>
      <c r="P328" s="149">
        <f t="shared" si="91"/>
        <v>0</v>
      </c>
      <c r="Q328" s="149">
        <v>0</v>
      </c>
      <c r="R328" s="149">
        <f t="shared" si="92"/>
        <v>0</v>
      </c>
      <c r="S328" s="149">
        <v>0</v>
      </c>
      <c r="T328" s="150">
        <f t="shared" si="93"/>
        <v>0</v>
      </c>
      <c r="AR328" s="151" t="s">
        <v>240</v>
      </c>
      <c r="AT328" s="151" t="s">
        <v>178</v>
      </c>
      <c r="AU328" s="151" t="s">
        <v>88</v>
      </c>
      <c r="AY328" s="13" t="s">
        <v>176</v>
      </c>
      <c r="BE328" s="152">
        <f t="shared" si="94"/>
        <v>0</v>
      </c>
      <c r="BF328" s="152">
        <f t="shared" si="95"/>
        <v>0</v>
      </c>
      <c r="BG328" s="152">
        <f t="shared" si="96"/>
        <v>0</v>
      </c>
      <c r="BH328" s="152">
        <f t="shared" si="97"/>
        <v>0</v>
      </c>
      <c r="BI328" s="152">
        <f t="shared" si="98"/>
        <v>0</v>
      </c>
      <c r="BJ328" s="13" t="s">
        <v>88</v>
      </c>
      <c r="BK328" s="152">
        <f t="shared" si="99"/>
        <v>0</v>
      </c>
      <c r="BL328" s="13" t="s">
        <v>240</v>
      </c>
      <c r="BM328" s="151" t="s">
        <v>846</v>
      </c>
    </row>
    <row r="329" spans="2:65" s="11" customFormat="1" ht="22.75" customHeight="1">
      <c r="B329" s="127"/>
      <c r="D329" s="128" t="s">
        <v>74</v>
      </c>
      <c r="E329" s="137" t="s">
        <v>847</v>
      </c>
      <c r="F329" s="137" t="s">
        <v>848</v>
      </c>
      <c r="I329" s="130"/>
      <c r="J329" s="138">
        <f>BK329</f>
        <v>0</v>
      </c>
      <c r="L329" s="127"/>
      <c r="M329" s="132"/>
      <c r="P329" s="133">
        <f>SUM(P330:P332)</f>
        <v>0</v>
      </c>
      <c r="R329" s="133">
        <f>SUM(R330:R332)</f>
        <v>0</v>
      </c>
      <c r="T329" s="134">
        <f>SUM(T330:T332)</f>
        <v>0</v>
      </c>
      <c r="AR329" s="128" t="s">
        <v>88</v>
      </c>
      <c r="AT329" s="135" t="s">
        <v>74</v>
      </c>
      <c r="AU329" s="135" t="s">
        <v>82</v>
      </c>
      <c r="AY329" s="128" t="s">
        <v>176</v>
      </c>
      <c r="BK329" s="136">
        <f>SUM(BK330:BK332)</f>
        <v>0</v>
      </c>
    </row>
    <row r="330" spans="2:65" s="1" customFormat="1" ht="21.75" customHeight="1">
      <c r="B330" s="28"/>
      <c r="C330" s="139" t="s">
        <v>849</v>
      </c>
      <c r="D330" s="139" t="s">
        <v>178</v>
      </c>
      <c r="E330" s="140" t="s">
        <v>850</v>
      </c>
      <c r="F330" s="141" t="s">
        <v>851</v>
      </c>
      <c r="G330" s="142" t="s">
        <v>334</v>
      </c>
      <c r="H330" s="143">
        <v>2</v>
      </c>
      <c r="I330" s="144"/>
      <c r="J330" s="145">
        <f>ROUND(I330*H330,2)</f>
        <v>0</v>
      </c>
      <c r="K330" s="146"/>
      <c r="L330" s="28"/>
      <c r="M330" s="147" t="s">
        <v>1</v>
      </c>
      <c r="N330" s="148" t="s">
        <v>41</v>
      </c>
      <c r="P330" s="149">
        <f>O330*H330</f>
        <v>0</v>
      </c>
      <c r="Q330" s="149">
        <v>0</v>
      </c>
      <c r="R330" s="149">
        <f>Q330*H330</f>
        <v>0</v>
      </c>
      <c r="S330" s="149">
        <v>0</v>
      </c>
      <c r="T330" s="150">
        <f>S330*H330</f>
        <v>0</v>
      </c>
      <c r="AR330" s="151" t="s">
        <v>240</v>
      </c>
      <c r="AT330" s="151" t="s">
        <v>178</v>
      </c>
      <c r="AU330" s="151" t="s">
        <v>88</v>
      </c>
      <c r="AY330" s="13" t="s">
        <v>176</v>
      </c>
      <c r="BE330" s="152">
        <f>IF(N330="základná",J330,0)</f>
        <v>0</v>
      </c>
      <c r="BF330" s="152">
        <f>IF(N330="znížená",J330,0)</f>
        <v>0</v>
      </c>
      <c r="BG330" s="152">
        <f>IF(N330="zákl. prenesená",J330,0)</f>
        <v>0</v>
      </c>
      <c r="BH330" s="152">
        <f>IF(N330="zníž. prenesená",J330,0)</f>
        <v>0</v>
      </c>
      <c r="BI330" s="152">
        <f>IF(N330="nulová",J330,0)</f>
        <v>0</v>
      </c>
      <c r="BJ330" s="13" t="s">
        <v>88</v>
      </c>
      <c r="BK330" s="152">
        <f>ROUND(I330*H330,2)</f>
        <v>0</v>
      </c>
      <c r="BL330" s="13" t="s">
        <v>240</v>
      </c>
      <c r="BM330" s="151" t="s">
        <v>852</v>
      </c>
    </row>
    <row r="331" spans="2:65" s="1" customFormat="1" ht="24.25" customHeight="1">
      <c r="B331" s="28"/>
      <c r="C331" s="153" t="s">
        <v>853</v>
      </c>
      <c r="D331" s="153" t="s">
        <v>236</v>
      </c>
      <c r="E331" s="154" t="s">
        <v>854</v>
      </c>
      <c r="F331" s="155" t="s">
        <v>855</v>
      </c>
      <c r="G331" s="156" t="s">
        <v>334</v>
      </c>
      <c r="H331" s="157">
        <v>2</v>
      </c>
      <c r="I331" s="158"/>
      <c r="J331" s="159">
        <f>ROUND(I331*H331,2)</f>
        <v>0</v>
      </c>
      <c r="K331" s="160"/>
      <c r="L331" s="161"/>
      <c r="M331" s="162" t="s">
        <v>1</v>
      </c>
      <c r="N331" s="163" t="s">
        <v>41</v>
      </c>
      <c r="P331" s="149">
        <f>O331*H331</f>
        <v>0</v>
      </c>
      <c r="Q331" s="149">
        <v>0</v>
      </c>
      <c r="R331" s="149">
        <f>Q331*H331</f>
        <v>0</v>
      </c>
      <c r="S331" s="149">
        <v>0</v>
      </c>
      <c r="T331" s="150">
        <f>S331*H331</f>
        <v>0</v>
      </c>
      <c r="AR331" s="151" t="s">
        <v>306</v>
      </c>
      <c r="AT331" s="151" t="s">
        <v>236</v>
      </c>
      <c r="AU331" s="151" t="s">
        <v>88</v>
      </c>
      <c r="AY331" s="13" t="s">
        <v>176</v>
      </c>
      <c r="BE331" s="152">
        <f>IF(N331="základná",J331,0)</f>
        <v>0</v>
      </c>
      <c r="BF331" s="152">
        <f>IF(N331="znížená",J331,0)</f>
        <v>0</v>
      </c>
      <c r="BG331" s="152">
        <f>IF(N331="zákl. prenesená",J331,0)</f>
        <v>0</v>
      </c>
      <c r="BH331" s="152">
        <f>IF(N331="zníž. prenesená",J331,0)</f>
        <v>0</v>
      </c>
      <c r="BI331" s="152">
        <f>IF(N331="nulová",J331,0)</f>
        <v>0</v>
      </c>
      <c r="BJ331" s="13" t="s">
        <v>88</v>
      </c>
      <c r="BK331" s="152">
        <f>ROUND(I331*H331,2)</f>
        <v>0</v>
      </c>
      <c r="BL331" s="13" t="s">
        <v>240</v>
      </c>
      <c r="BM331" s="151" t="s">
        <v>856</v>
      </c>
    </row>
    <row r="332" spans="2:65" s="1" customFormat="1" ht="33" customHeight="1">
      <c r="B332" s="28"/>
      <c r="C332" s="139" t="s">
        <v>857</v>
      </c>
      <c r="D332" s="139" t="s">
        <v>178</v>
      </c>
      <c r="E332" s="140" t="s">
        <v>858</v>
      </c>
      <c r="F332" s="141" t="s">
        <v>859</v>
      </c>
      <c r="G332" s="142" t="s">
        <v>529</v>
      </c>
      <c r="H332" s="144"/>
      <c r="I332" s="144"/>
      <c r="J332" s="145">
        <f>ROUND(I332*H332,2)</f>
        <v>0</v>
      </c>
      <c r="K332" s="146"/>
      <c r="L332" s="28"/>
      <c r="M332" s="147" t="s">
        <v>1</v>
      </c>
      <c r="N332" s="148" t="s">
        <v>41</v>
      </c>
      <c r="P332" s="149">
        <f>O332*H332</f>
        <v>0</v>
      </c>
      <c r="Q332" s="149">
        <v>0</v>
      </c>
      <c r="R332" s="149">
        <f>Q332*H332</f>
        <v>0</v>
      </c>
      <c r="S332" s="149">
        <v>0</v>
      </c>
      <c r="T332" s="150">
        <f>S332*H332</f>
        <v>0</v>
      </c>
      <c r="AR332" s="151" t="s">
        <v>240</v>
      </c>
      <c r="AT332" s="151" t="s">
        <v>178</v>
      </c>
      <c r="AU332" s="151" t="s">
        <v>88</v>
      </c>
      <c r="AY332" s="13" t="s">
        <v>176</v>
      </c>
      <c r="BE332" s="152">
        <f>IF(N332="základná",J332,0)</f>
        <v>0</v>
      </c>
      <c r="BF332" s="152">
        <f>IF(N332="znížená",J332,0)</f>
        <v>0</v>
      </c>
      <c r="BG332" s="152">
        <f>IF(N332="zákl. prenesená",J332,0)</f>
        <v>0</v>
      </c>
      <c r="BH332" s="152">
        <f>IF(N332="zníž. prenesená",J332,0)</f>
        <v>0</v>
      </c>
      <c r="BI332" s="152">
        <f>IF(N332="nulová",J332,0)</f>
        <v>0</v>
      </c>
      <c r="BJ332" s="13" t="s">
        <v>88</v>
      </c>
      <c r="BK332" s="152">
        <f>ROUND(I332*H332,2)</f>
        <v>0</v>
      </c>
      <c r="BL332" s="13" t="s">
        <v>240</v>
      </c>
      <c r="BM332" s="151" t="s">
        <v>860</v>
      </c>
    </row>
    <row r="333" spans="2:65" s="11" customFormat="1" ht="22.75" customHeight="1">
      <c r="B333" s="127"/>
      <c r="D333" s="128" t="s">
        <v>74</v>
      </c>
      <c r="E333" s="137" t="s">
        <v>861</v>
      </c>
      <c r="F333" s="137" t="s">
        <v>862</v>
      </c>
      <c r="I333" s="130"/>
      <c r="J333" s="138">
        <f>BK333</f>
        <v>0</v>
      </c>
      <c r="L333" s="127"/>
      <c r="M333" s="132"/>
      <c r="P333" s="133">
        <f>SUM(P334:P342)</f>
        <v>0</v>
      </c>
      <c r="R333" s="133">
        <f>SUM(R334:R342)</f>
        <v>1.1306846099999999</v>
      </c>
      <c r="T333" s="134">
        <f>SUM(T334:T342)</f>
        <v>0</v>
      </c>
      <c r="AR333" s="128" t="s">
        <v>88</v>
      </c>
      <c r="AT333" s="135" t="s">
        <v>74</v>
      </c>
      <c r="AU333" s="135" t="s">
        <v>82</v>
      </c>
      <c r="AY333" s="128" t="s">
        <v>176</v>
      </c>
      <c r="BK333" s="136">
        <f>SUM(BK334:BK342)</f>
        <v>0</v>
      </c>
    </row>
    <row r="334" spans="2:65" s="1" customFormat="1" ht="24.25" customHeight="1">
      <c r="B334" s="28"/>
      <c r="C334" s="139" t="s">
        <v>863</v>
      </c>
      <c r="D334" s="139" t="s">
        <v>178</v>
      </c>
      <c r="E334" s="140" t="s">
        <v>864</v>
      </c>
      <c r="F334" s="141" t="s">
        <v>865</v>
      </c>
      <c r="G334" s="142" t="s">
        <v>247</v>
      </c>
      <c r="H334" s="143">
        <v>36.72</v>
      </c>
      <c r="I334" s="144"/>
      <c r="J334" s="145">
        <f t="shared" ref="J334:J342" si="100">ROUND(I334*H334,2)</f>
        <v>0</v>
      </c>
      <c r="K334" s="146"/>
      <c r="L334" s="28"/>
      <c r="M334" s="147" t="s">
        <v>1</v>
      </c>
      <c r="N334" s="148" t="s">
        <v>41</v>
      </c>
      <c r="P334" s="149">
        <f t="shared" ref="P334:P342" si="101">O334*H334</f>
        <v>0</v>
      </c>
      <c r="Q334" s="149">
        <v>3.7499999999999999E-3</v>
      </c>
      <c r="R334" s="149">
        <f t="shared" ref="R334:R342" si="102">Q334*H334</f>
        <v>0.13769999999999999</v>
      </c>
      <c r="S334" s="149">
        <v>0</v>
      </c>
      <c r="T334" s="150">
        <f t="shared" ref="T334:T342" si="103">S334*H334</f>
        <v>0</v>
      </c>
      <c r="AR334" s="151" t="s">
        <v>240</v>
      </c>
      <c r="AT334" s="151" t="s">
        <v>178</v>
      </c>
      <c r="AU334" s="151" t="s">
        <v>88</v>
      </c>
      <c r="AY334" s="13" t="s">
        <v>176</v>
      </c>
      <c r="BE334" s="152">
        <f t="shared" ref="BE334:BE342" si="104">IF(N334="základná",J334,0)</f>
        <v>0</v>
      </c>
      <c r="BF334" s="152">
        <f t="shared" ref="BF334:BF342" si="105">IF(N334="znížená",J334,0)</f>
        <v>0</v>
      </c>
      <c r="BG334" s="152">
        <f t="shared" ref="BG334:BG342" si="106">IF(N334="zákl. prenesená",J334,0)</f>
        <v>0</v>
      </c>
      <c r="BH334" s="152">
        <f t="shared" ref="BH334:BH342" si="107">IF(N334="zníž. prenesená",J334,0)</f>
        <v>0</v>
      </c>
      <c r="BI334" s="152">
        <f t="shared" ref="BI334:BI342" si="108">IF(N334="nulová",J334,0)</f>
        <v>0</v>
      </c>
      <c r="BJ334" s="13" t="s">
        <v>88</v>
      </c>
      <c r="BK334" s="152">
        <f t="shared" ref="BK334:BK342" si="109">ROUND(I334*H334,2)</f>
        <v>0</v>
      </c>
      <c r="BL334" s="13" t="s">
        <v>240</v>
      </c>
      <c r="BM334" s="151" t="s">
        <v>866</v>
      </c>
    </row>
    <row r="335" spans="2:65" s="1" customFormat="1" ht="24.25" customHeight="1">
      <c r="B335" s="28"/>
      <c r="C335" s="153" t="s">
        <v>867</v>
      </c>
      <c r="D335" s="153" t="s">
        <v>236</v>
      </c>
      <c r="E335" s="154" t="s">
        <v>868</v>
      </c>
      <c r="F335" s="155" t="s">
        <v>869</v>
      </c>
      <c r="G335" s="156" t="s">
        <v>247</v>
      </c>
      <c r="H335" s="157">
        <v>38.189</v>
      </c>
      <c r="I335" s="158"/>
      <c r="J335" s="159">
        <f t="shared" si="100"/>
        <v>0</v>
      </c>
      <c r="K335" s="160"/>
      <c r="L335" s="161"/>
      <c r="M335" s="162" t="s">
        <v>1</v>
      </c>
      <c r="N335" s="163" t="s">
        <v>41</v>
      </c>
      <c r="P335" s="149">
        <f t="shared" si="101"/>
        <v>0</v>
      </c>
      <c r="Q335" s="149">
        <v>0</v>
      </c>
      <c r="R335" s="149">
        <f t="shared" si="102"/>
        <v>0</v>
      </c>
      <c r="S335" s="149">
        <v>0</v>
      </c>
      <c r="T335" s="150">
        <f t="shared" si="103"/>
        <v>0</v>
      </c>
      <c r="AR335" s="151" t="s">
        <v>306</v>
      </c>
      <c r="AT335" s="151" t="s">
        <v>236</v>
      </c>
      <c r="AU335" s="151" t="s">
        <v>88</v>
      </c>
      <c r="AY335" s="13" t="s">
        <v>176</v>
      </c>
      <c r="BE335" s="152">
        <f t="shared" si="104"/>
        <v>0</v>
      </c>
      <c r="BF335" s="152">
        <f t="shared" si="105"/>
        <v>0</v>
      </c>
      <c r="BG335" s="152">
        <f t="shared" si="106"/>
        <v>0</v>
      </c>
      <c r="BH335" s="152">
        <f t="shared" si="107"/>
        <v>0</v>
      </c>
      <c r="BI335" s="152">
        <f t="shared" si="108"/>
        <v>0</v>
      </c>
      <c r="BJ335" s="13" t="s">
        <v>88</v>
      </c>
      <c r="BK335" s="152">
        <f t="shared" si="109"/>
        <v>0</v>
      </c>
      <c r="BL335" s="13" t="s">
        <v>240</v>
      </c>
      <c r="BM335" s="151" t="s">
        <v>870</v>
      </c>
    </row>
    <row r="336" spans="2:65" s="1" customFormat="1" ht="24.25" customHeight="1">
      <c r="B336" s="28"/>
      <c r="C336" s="139" t="s">
        <v>871</v>
      </c>
      <c r="D336" s="139" t="s">
        <v>178</v>
      </c>
      <c r="E336" s="140" t="s">
        <v>872</v>
      </c>
      <c r="F336" s="141" t="s">
        <v>873</v>
      </c>
      <c r="G336" s="142" t="s">
        <v>261</v>
      </c>
      <c r="H336" s="143">
        <v>248.18199999999999</v>
      </c>
      <c r="I336" s="144"/>
      <c r="J336" s="145">
        <f t="shared" si="100"/>
        <v>0</v>
      </c>
      <c r="K336" s="146"/>
      <c r="L336" s="28"/>
      <c r="M336" s="147" t="s">
        <v>1</v>
      </c>
      <c r="N336" s="148" t="s">
        <v>41</v>
      </c>
      <c r="P336" s="149">
        <f t="shared" si="101"/>
        <v>0</v>
      </c>
      <c r="Q336" s="149">
        <v>3.4299999999999999E-3</v>
      </c>
      <c r="R336" s="149">
        <f t="shared" si="102"/>
        <v>0.85126425999999988</v>
      </c>
      <c r="S336" s="149">
        <v>0</v>
      </c>
      <c r="T336" s="150">
        <f t="shared" si="103"/>
        <v>0</v>
      </c>
      <c r="AR336" s="151" t="s">
        <v>240</v>
      </c>
      <c r="AT336" s="151" t="s">
        <v>178</v>
      </c>
      <c r="AU336" s="151" t="s">
        <v>88</v>
      </c>
      <c r="AY336" s="13" t="s">
        <v>176</v>
      </c>
      <c r="BE336" s="152">
        <f t="shared" si="104"/>
        <v>0</v>
      </c>
      <c r="BF336" s="152">
        <f t="shared" si="105"/>
        <v>0</v>
      </c>
      <c r="BG336" s="152">
        <f t="shared" si="106"/>
        <v>0</v>
      </c>
      <c r="BH336" s="152">
        <f t="shared" si="107"/>
        <v>0</v>
      </c>
      <c r="BI336" s="152">
        <f t="shared" si="108"/>
        <v>0</v>
      </c>
      <c r="BJ336" s="13" t="s">
        <v>88</v>
      </c>
      <c r="BK336" s="152">
        <f t="shared" si="109"/>
        <v>0</v>
      </c>
      <c r="BL336" s="13" t="s">
        <v>240</v>
      </c>
      <c r="BM336" s="151" t="s">
        <v>874</v>
      </c>
    </row>
    <row r="337" spans="2:65" s="1" customFormat="1" ht="24.25" customHeight="1">
      <c r="B337" s="28"/>
      <c r="C337" s="153" t="s">
        <v>875</v>
      </c>
      <c r="D337" s="153" t="s">
        <v>236</v>
      </c>
      <c r="E337" s="154" t="s">
        <v>868</v>
      </c>
      <c r="F337" s="155" t="s">
        <v>869</v>
      </c>
      <c r="G337" s="156" t="s">
        <v>247</v>
      </c>
      <c r="H337" s="157">
        <v>68.828999999999994</v>
      </c>
      <c r="I337" s="158"/>
      <c r="J337" s="159">
        <f t="shared" si="100"/>
        <v>0</v>
      </c>
      <c r="K337" s="160"/>
      <c r="L337" s="161"/>
      <c r="M337" s="162" t="s">
        <v>1</v>
      </c>
      <c r="N337" s="163" t="s">
        <v>41</v>
      </c>
      <c r="P337" s="149">
        <f t="shared" si="101"/>
        <v>0</v>
      </c>
      <c r="Q337" s="149">
        <v>0</v>
      </c>
      <c r="R337" s="149">
        <f t="shared" si="102"/>
        <v>0</v>
      </c>
      <c r="S337" s="149">
        <v>0</v>
      </c>
      <c r="T337" s="150">
        <f t="shared" si="103"/>
        <v>0</v>
      </c>
      <c r="AR337" s="151" t="s">
        <v>306</v>
      </c>
      <c r="AT337" s="151" t="s">
        <v>236</v>
      </c>
      <c r="AU337" s="151" t="s">
        <v>88</v>
      </c>
      <c r="AY337" s="13" t="s">
        <v>176</v>
      </c>
      <c r="BE337" s="152">
        <f t="shared" si="104"/>
        <v>0</v>
      </c>
      <c r="BF337" s="152">
        <f t="shared" si="105"/>
        <v>0</v>
      </c>
      <c r="BG337" s="152">
        <f t="shared" si="106"/>
        <v>0</v>
      </c>
      <c r="BH337" s="152">
        <f t="shared" si="107"/>
        <v>0</v>
      </c>
      <c r="BI337" s="152">
        <f t="shared" si="108"/>
        <v>0</v>
      </c>
      <c r="BJ337" s="13" t="s">
        <v>88</v>
      </c>
      <c r="BK337" s="152">
        <f t="shared" si="109"/>
        <v>0</v>
      </c>
      <c r="BL337" s="13" t="s">
        <v>240</v>
      </c>
      <c r="BM337" s="151" t="s">
        <v>876</v>
      </c>
    </row>
    <row r="338" spans="2:65" s="1" customFormat="1" ht="24.25" customHeight="1">
      <c r="B338" s="28"/>
      <c r="C338" s="139" t="s">
        <v>877</v>
      </c>
      <c r="D338" s="139" t="s">
        <v>178</v>
      </c>
      <c r="E338" s="140" t="s">
        <v>878</v>
      </c>
      <c r="F338" s="141" t="s">
        <v>879</v>
      </c>
      <c r="G338" s="142" t="s">
        <v>261</v>
      </c>
      <c r="H338" s="143">
        <v>28.4</v>
      </c>
      <c r="I338" s="144"/>
      <c r="J338" s="145">
        <f t="shared" si="100"/>
        <v>0</v>
      </c>
      <c r="K338" s="146"/>
      <c r="L338" s="28"/>
      <c r="M338" s="147" t="s">
        <v>1</v>
      </c>
      <c r="N338" s="148" t="s">
        <v>41</v>
      </c>
      <c r="P338" s="149">
        <f t="shared" si="101"/>
        <v>0</v>
      </c>
      <c r="Q338" s="149">
        <v>3.4299999999999999E-3</v>
      </c>
      <c r="R338" s="149">
        <f t="shared" si="102"/>
        <v>9.7411999999999999E-2</v>
      </c>
      <c r="S338" s="149">
        <v>0</v>
      </c>
      <c r="T338" s="150">
        <f t="shared" si="103"/>
        <v>0</v>
      </c>
      <c r="AR338" s="151" t="s">
        <v>240</v>
      </c>
      <c r="AT338" s="151" t="s">
        <v>178</v>
      </c>
      <c r="AU338" s="151" t="s">
        <v>88</v>
      </c>
      <c r="AY338" s="13" t="s">
        <v>176</v>
      </c>
      <c r="BE338" s="152">
        <f t="shared" si="104"/>
        <v>0</v>
      </c>
      <c r="BF338" s="152">
        <f t="shared" si="105"/>
        <v>0</v>
      </c>
      <c r="BG338" s="152">
        <f t="shared" si="106"/>
        <v>0</v>
      </c>
      <c r="BH338" s="152">
        <f t="shared" si="107"/>
        <v>0</v>
      </c>
      <c r="BI338" s="152">
        <f t="shared" si="108"/>
        <v>0</v>
      </c>
      <c r="BJ338" s="13" t="s">
        <v>88</v>
      </c>
      <c r="BK338" s="152">
        <f t="shared" si="109"/>
        <v>0</v>
      </c>
      <c r="BL338" s="13" t="s">
        <v>240</v>
      </c>
      <c r="BM338" s="151" t="s">
        <v>880</v>
      </c>
    </row>
    <row r="339" spans="2:65" s="1" customFormat="1" ht="16.5" customHeight="1">
      <c r="B339" s="28"/>
      <c r="C339" s="153" t="s">
        <v>881</v>
      </c>
      <c r="D339" s="153" t="s">
        <v>236</v>
      </c>
      <c r="E339" s="154" t="s">
        <v>882</v>
      </c>
      <c r="F339" s="155" t="s">
        <v>883</v>
      </c>
      <c r="G339" s="156" t="s">
        <v>334</v>
      </c>
      <c r="H339" s="157">
        <v>98.462999999999994</v>
      </c>
      <c r="I339" s="158"/>
      <c r="J339" s="159">
        <f t="shared" si="100"/>
        <v>0</v>
      </c>
      <c r="K339" s="160"/>
      <c r="L339" s="161"/>
      <c r="M339" s="162" t="s">
        <v>1</v>
      </c>
      <c r="N339" s="163" t="s">
        <v>41</v>
      </c>
      <c r="P339" s="149">
        <f t="shared" si="101"/>
        <v>0</v>
      </c>
      <c r="Q339" s="149">
        <v>4.4999999999999999E-4</v>
      </c>
      <c r="R339" s="149">
        <f t="shared" si="102"/>
        <v>4.4308349999999996E-2</v>
      </c>
      <c r="S339" s="149">
        <v>0</v>
      </c>
      <c r="T339" s="150">
        <f t="shared" si="103"/>
        <v>0</v>
      </c>
      <c r="AR339" s="151" t="s">
        <v>306</v>
      </c>
      <c r="AT339" s="151" t="s">
        <v>236</v>
      </c>
      <c r="AU339" s="151" t="s">
        <v>88</v>
      </c>
      <c r="AY339" s="13" t="s">
        <v>176</v>
      </c>
      <c r="BE339" s="152">
        <f t="shared" si="104"/>
        <v>0</v>
      </c>
      <c r="BF339" s="152">
        <f t="shared" si="105"/>
        <v>0</v>
      </c>
      <c r="BG339" s="152">
        <f t="shared" si="106"/>
        <v>0</v>
      </c>
      <c r="BH339" s="152">
        <f t="shared" si="107"/>
        <v>0</v>
      </c>
      <c r="BI339" s="152">
        <f t="shared" si="108"/>
        <v>0</v>
      </c>
      <c r="BJ339" s="13" t="s">
        <v>88</v>
      </c>
      <c r="BK339" s="152">
        <f t="shared" si="109"/>
        <v>0</v>
      </c>
      <c r="BL339" s="13" t="s">
        <v>240</v>
      </c>
      <c r="BM339" s="151" t="s">
        <v>884</v>
      </c>
    </row>
    <row r="340" spans="2:65" s="1" customFormat="1" ht="24.25" customHeight="1">
      <c r="B340" s="28"/>
      <c r="C340" s="139" t="s">
        <v>885</v>
      </c>
      <c r="D340" s="139" t="s">
        <v>178</v>
      </c>
      <c r="E340" s="140" t="s">
        <v>886</v>
      </c>
      <c r="F340" s="141" t="s">
        <v>887</v>
      </c>
      <c r="G340" s="142" t="s">
        <v>247</v>
      </c>
      <c r="H340" s="143">
        <v>479.15</v>
      </c>
      <c r="I340" s="144"/>
      <c r="J340" s="145">
        <f t="shared" si="100"/>
        <v>0</v>
      </c>
      <c r="K340" s="146"/>
      <c r="L340" s="28"/>
      <c r="M340" s="147" t="s">
        <v>1</v>
      </c>
      <c r="N340" s="148" t="s">
        <v>41</v>
      </c>
      <c r="P340" s="149">
        <f t="shared" si="101"/>
        <v>0</v>
      </c>
      <c r="Q340" s="149">
        <v>0</v>
      </c>
      <c r="R340" s="149">
        <f t="shared" si="102"/>
        <v>0</v>
      </c>
      <c r="S340" s="149">
        <v>0</v>
      </c>
      <c r="T340" s="150">
        <f t="shared" si="103"/>
        <v>0</v>
      </c>
      <c r="AR340" s="151" t="s">
        <v>240</v>
      </c>
      <c r="AT340" s="151" t="s">
        <v>178</v>
      </c>
      <c r="AU340" s="151" t="s">
        <v>88</v>
      </c>
      <c r="AY340" s="13" t="s">
        <v>176</v>
      </c>
      <c r="BE340" s="152">
        <f t="shared" si="104"/>
        <v>0</v>
      </c>
      <c r="BF340" s="152">
        <f t="shared" si="105"/>
        <v>0</v>
      </c>
      <c r="BG340" s="152">
        <f t="shared" si="106"/>
        <v>0</v>
      </c>
      <c r="BH340" s="152">
        <f t="shared" si="107"/>
        <v>0</v>
      </c>
      <c r="BI340" s="152">
        <f t="shared" si="108"/>
        <v>0</v>
      </c>
      <c r="BJ340" s="13" t="s">
        <v>88</v>
      </c>
      <c r="BK340" s="152">
        <f t="shared" si="109"/>
        <v>0</v>
      </c>
      <c r="BL340" s="13" t="s">
        <v>240</v>
      </c>
      <c r="BM340" s="151" t="s">
        <v>888</v>
      </c>
    </row>
    <row r="341" spans="2:65" s="1" customFormat="1" ht="24.25" customHeight="1">
      <c r="B341" s="28"/>
      <c r="C341" s="153" t="s">
        <v>889</v>
      </c>
      <c r="D341" s="153" t="s">
        <v>236</v>
      </c>
      <c r="E341" s="154" t="s">
        <v>868</v>
      </c>
      <c r="F341" s="155" t="s">
        <v>869</v>
      </c>
      <c r="G341" s="156" t="s">
        <v>247</v>
      </c>
      <c r="H341" s="157">
        <v>498.31599999999997</v>
      </c>
      <c r="I341" s="158"/>
      <c r="J341" s="159">
        <f t="shared" si="100"/>
        <v>0</v>
      </c>
      <c r="K341" s="160"/>
      <c r="L341" s="161"/>
      <c r="M341" s="162" t="s">
        <v>1</v>
      </c>
      <c r="N341" s="163" t="s">
        <v>41</v>
      </c>
      <c r="P341" s="149">
        <f t="shared" si="101"/>
        <v>0</v>
      </c>
      <c r="Q341" s="149">
        <v>0</v>
      </c>
      <c r="R341" s="149">
        <f t="shared" si="102"/>
        <v>0</v>
      </c>
      <c r="S341" s="149">
        <v>0</v>
      </c>
      <c r="T341" s="150">
        <f t="shared" si="103"/>
        <v>0</v>
      </c>
      <c r="AR341" s="151" t="s">
        <v>306</v>
      </c>
      <c r="AT341" s="151" t="s">
        <v>236</v>
      </c>
      <c r="AU341" s="151" t="s">
        <v>88</v>
      </c>
      <c r="AY341" s="13" t="s">
        <v>176</v>
      </c>
      <c r="BE341" s="152">
        <f t="shared" si="104"/>
        <v>0</v>
      </c>
      <c r="BF341" s="152">
        <f t="shared" si="105"/>
        <v>0</v>
      </c>
      <c r="BG341" s="152">
        <f t="shared" si="106"/>
        <v>0</v>
      </c>
      <c r="BH341" s="152">
        <f t="shared" si="107"/>
        <v>0</v>
      </c>
      <c r="BI341" s="152">
        <f t="shared" si="108"/>
        <v>0</v>
      </c>
      <c r="BJ341" s="13" t="s">
        <v>88</v>
      </c>
      <c r="BK341" s="152">
        <f t="shared" si="109"/>
        <v>0</v>
      </c>
      <c r="BL341" s="13" t="s">
        <v>240</v>
      </c>
      <c r="BM341" s="151" t="s">
        <v>890</v>
      </c>
    </row>
    <row r="342" spans="2:65" s="1" customFormat="1" ht="24.25" customHeight="1">
      <c r="B342" s="28"/>
      <c r="C342" s="139" t="s">
        <v>891</v>
      </c>
      <c r="D342" s="139" t="s">
        <v>178</v>
      </c>
      <c r="E342" s="140" t="s">
        <v>892</v>
      </c>
      <c r="F342" s="141" t="s">
        <v>893</v>
      </c>
      <c r="G342" s="142" t="s">
        <v>529</v>
      </c>
      <c r="H342" s="144"/>
      <c r="I342" s="144"/>
      <c r="J342" s="145">
        <f t="shared" si="100"/>
        <v>0</v>
      </c>
      <c r="K342" s="146"/>
      <c r="L342" s="28"/>
      <c r="M342" s="147" t="s">
        <v>1</v>
      </c>
      <c r="N342" s="148" t="s">
        <v>41</v>
      </c>
      <c r="P342" s="149">
        <f t="shared" si="101"/>
        <v>0</v>
      </c>
      <c r="Q342" s="149">
        <v>0</v>
      </c>
      <c r="R342" s="149">
        <f t="shared" si="102"/>
        <v>0</v>
      </c>
      <c r="S342" s="149">
        <v>0</v>
      </c>
      <c r="T342" s="150">
        <f t="shared" si="103"/>
        <v>0</v>
      </c>
      <c r="AR342" s="151" t="s">
        <v>240</v>
      </c>
      <c r="AT342" s="151" t="s">
        <v>178</v>
      </c>
      <c r="AU342" s="151" t="s">
        <v>88</v>
      </c>
      <c r="AY342" s="13" t="s">
        <v>176</v>
      </c>
      <c r="BE342" s="152">
        <f t="shared" si="104"/>
        <v>0</v>
      </c>
      <c r="BF342" s="152">
        <f t="shared" si="105"/>
        <v>0</v>
      </c>
      <c r="BG342" s="152">
        <f t="shared" si="106"/>
        <v>0</v>
      </c>
      <c r="BH342" s="152">
        <f t="shared" si="107"/>
        <v>0</v>
      </c>
      <c r="BI342" s="152">
        <f t="shared" si="108"/>
        <v>0</v>
      </c>
      <c r="BJ342" s="13" t="s">
        <v>88</v>
      </c>
      <c r="BK342" s="152">
        <f t="shared" si="109"/>
        <v>0</v>
      </c>
      <c r="BL342" s="13" t="s">
        <v>240</v>
      </c>
      <c r="BM342" s="151" t="s">
        <v>894</v>
      </c>
    </row>
    <row r="343" spans="2:65" s="11" customFormat="1" ht="22.75" customHeight="1">
      <c r="B343" s="127"/>
      <c r="D343" s="128" t="s">
        <v>74</v>
      </c>
      <c r="E343" s="137" t="s">
        <v>895</v>
      </c>
      <c r="F343" s="137" t="s">
        <v>896</v>
      </c>
      <c r="I343" s="130"/>
      <c r="J343" s="138">
        <f>BK343</f>
        <v>0</v>
      </c>
      <c r="L343" s="127"/>
      <c r="M343" s="132"/>
      <c r="P343" s="133">
        <f>SUM(P344:P345)</f>
        <v>0</v>
      </c>
      <c r="R343" s="133">
        <f>SUM(R344:R345)</f>
        <v>0</v>
      </c>
      <c r="T343" s="134">
        <f>SUM(T344:T345)</f>
        <v>0</v>
      </c>
      <c r="AR343" s="128" t="s">
        <v>88</v>
      </c>
      <c r="AT343" s="135" t="s">
        <v>74</v>
      </c>
      <c r="AU343" s="135" t="s">
        <v>82</v>
      </c>
      <c r="AY343" s="128" t="s">
        <v>176</v>
      </c>
      <c r="BK343" s="136">
        <f>SUM(BK344:BK345)</f>
        <v>0</v>
      </c>
    </row>
    <row r="344" spans="2:65" s="1" customFormat="1" ht="37.75" customHeight="1">
      <c r="B344" s="28"/>
      <c r="C344" s="139" t="s">
        <v>897</v>
      </c>
      <c r="D344" s="139" t="s">
        <v>178</v>
      </c>
      <c r="E344" s="140" t="s">
        <v>898</v>
      </c>
      <c r="F344" s="141" t="s">
        <v>899</v>
      </c>
      <c r="G344" s="142" t="s">
        <v>247</v>
      </c>
      <c r="H344" s="143">
        <v>397.9</v>
      </c>
      <c r="I344" s="144"/>
      <c r="J344" s="145">
        <f>ROUND(I344*H344,2)</f>
        <v>0</v>
      </c>
      <c r="K344" s="146"/>
      <c r="L344" s="28"/>
      <c r="M344" s="147" t="s">
        <v>1</v>
      </c>
      <c r="N344" s="148" t="s">
        <v>41</v>
      </c>
      <c r="P344" s="149">
        <f>O344*H344</f>
        <v>0</v>
      </c>
      <c r="Q344" s="149">
        <v>0</v>
      </c>
      <c r="R344" s="149">
        <f>Q344*H344</f>
        <v>0</v>
      </c>
      <c r="S344" s="149">
        <v>0</v>
      </c>
      <c r="T344" s="150">
        <f>S344*H344</f>
        <v>0</v>
      </c>
      <c r="AR344" s="151" t="s">
        <v>240</v>
      </c>
      <c r="AT344" s="151" t="s">
        <v>178</v>
      </c>
      <c r="AU344" s="151" t="s">
        <v>88</v>
      </c>
      <c r="AY344" s="13" t="s">
        <v>176</v>
      </c>
      <c r="BE344" s="152">
        <f>IF(N344="základná",J344,0)</f>
        <v>0</v>
      </c>
      <c r="BF344" s="152">
        <f>IF(N344="znížená",J344,0)</f>
        <v>0</v>
      </c>
      <c r="BG344" s="152">
        <f>IF(N344="zákl. prenesená",J344,0)</f>
        <v>0</v>
      </c>
      <c r="BH344" s="152">
        <f>IF(N344="zníž. prenesená",J344,0)</f>
        <v>0</v>
      </c>
      <c r="BI344" s="152">
        <f>IF(N344="nulová",J344,0)</f>
        <v>0</v>
      </c>
      <c r="BJ344" s="13" t="s">
        <v>88</v>
      </c>
      <c r="BK344" s="152">
        <f>ROUND(I344*H344,2)</f>
        <v>0</v>
      </c>
      <c r="BL344" s="13" t="s">
        <v>240</v>
      </c>
      <c r="BM344" s="151" t="s">
        <v>900</v>
      </c>
    </row>
    <row r="345" spans="2:65" s="1" customFormat="1" ht="24.25" customHeight="1">
      <c r="B345" s="28"/>
      <c r="C345" s="139" t="s">
        <v>901</v>
      </c>
      <c r="D345" s="139" t="s">
        <v>178</v>
      </c>
      <c r="E345" s="140" t="s">
        <v>902</v>
      </c>
      <c r="F345" s="141" t="s">
        <v>903</v>
      </c>
      <c r="G345" s="142" t="s">
        <v>529</v>
      </c>
      <c r="H345" s="144"/>
      <c r="I345" s="144"/>
      <c r="J345" s="145">
        <f>ROUND(I345*H345,2)</f>
        <v>0</v>
      </c>
      <c r="K345" s="146"/>
      <c r="L345" s="28"/>
      <c r="M345" s="147" t="s">
        <v>1</v>
      </c>
      <c r="N345" s="148" t="s">
        <v>41</v>
      </c>
      <c r="P345" s="149">
        <f>O345*H345</f>
        <v>0</v>
      </c>
      <c r="Q345" s="149">
        <v>0</v>
      </c>
      <c r="R345" s="149">
        <f>Q345*H345</f>
        <v>0</v>
      </c>
      <c r="S345" s="149">
        <v>0</v>
      </c>
      <c r="T345" s="150">
        <f>S345*H345</f>
        <v>0</v>
      </c>
      <c r="AR345" s="151" t="s">
        <v>240</v>
      </c>
      <c r="AT345" s="151" t="s">
        <v>178</v>
      </c>
      <c r="AU345" s="151" t="s">
        <v>88</v>
      </c>
      <c r="AY345" s="13" t="s">
        <v>176</v>
      </c>
      <c r="BE345" s="152">
        <f>IF(N345="základná",J345,0)</f>
        <v>0</v>
      </c>
      <c r="BF345" s="152">
        <f>IF(N345="znížená",J345,0)</f>
        <v>0</v>
      </c>
      <c r="BG345" s="152">
        <f>IF(N345="zákl. prenesená",J345,0)</f>
        <v>0</v>
      </c>
      <c r="BH345" s="152">
        <f>IF(N345="zníž. prenesená",J345,0)</f>
        <v>0</v>
      </c>
      <c r="BI345" s="152">
        <f>IF(N345="nulová",J345,0)</f>
        <v>0</v>
      </c>
      <c r="BJ345" s="13" t="s">
        <v>88</v>
      </c>
      <c r="BK345" s="152">
        <f>ROUND(I345*H345,2)</f>
        <v>0</v>
      </c>
      <c r="BL345" s="13" t="s">
        <v>240</v>
      </c>
      <c r="BM345" s="151" t="s">
        <v>904</v>
      </c>
    </row>
    <row r="346" spans="2:65" s="11" customFormat="1" ht="22.75" customHeight="1">
      <c r="B346" s="127"/>
      <c r="D346" s="128" t="s">
        <v>74</v>
      </c>
      <c r="E346" s="137" t="s">
        <v>905</v>
      </c>
      <c r="F346" s="137" t="s">
        <v>906</v>
      </c>
      <c r="I346" s="130"/>
      <c r="J346" s="138">
        <f>BK346</f>
        <v>0</v>
      </c>
      <c r="L346" s="127"/>
      <c r="M346" s="132"/>
      <c r="P346" s="133">
        <f>SUM(P347:P349)</f>
        <v>0</v>
      </c>
      <c r="R346" s="133">
        <f>SUM(R347:R349)</f>
        <v>0.69465749999999993</v>
      </c>
      <c r="T346" s="134">
        <f>SUM(T347:T349)</f>
        <v>0</v>
      </c>
      <c r="AR346" s="128" t="s">
        <v>88</v>
      </c>
      <c r="AT346" s="135" t="s">
        <v>74</v>
      </c>
      <c r="AU346" s="135" t="s">
        <v>82</v>
      </c>
      <c r="AY346" s="128" t="s">
        <v>176</v>
      </c>
      <c r="BK346" s="136">
        <f>SUM(BK347:BK349)</f>
        <v>0</v>
      </c>
    </row>
    <row r="347" spans="2:65" s="1" customFormat="1" ht="24.25" customHeight="1">
      <c r="B347" s="28"/>
      <c r="C347" s="139" t="s">
        <v>907</v>
      </c>
      <c r="D347" s="139" t="s">
        <v>178</v>
      </c>
      <c r="E347" s="140" t="s">
        <v>908</v>
      </c>
      <c r="F347" s="141" t="s">
        <v>909</v>
      </c>
      <c r="G347" s="142" t="s">
        <v>247</v>
      </c>
      <c r="H347" s="143">
        <v>201.35</v>
      </c>
      <c r="I347" s="144"/>
      <c r="J347" s="145">
        <f>ROUND(I347*H347,2)</f>
        <v>0</v>
      </c>
      <c r="K347" s="146"/>
      <c r="L347" s="28"/>
      <c r="M347" s="147" t="s">
        <v>1</v>
      </c>
      <c r="N347" s="148" t="s">
        <v>41</v>
      </c>
      <c r="P347" s="149">
        <f>O347*H347</f>
        <v>0</v>
      </c>
      <c r="Q347" s="149">
        <v>3.4499999999999999E-3</v>
      </c>
      <c r="R347" s="149">
        <f>Q347*H347</f>
        <v>0.69465749999999993</v>
      </c>
      <c r="S347" s="149">
        <v>0</v>
      </c>
      <c r="T347" s="150">
        <f>S347*H347</f>
        <v>0</v>
      </c>
      <c r="AR347" s="151" t="s">
        <v>240</v>
      </c>
      <c r="AT347" s="151" t="s">
        <v>178</v>
      </c>
      <c r="AU347" s="151" t="s">
        <v>88</v>
      </c>
      <c r="AY347" s="13" t="s">
        <v>176</v>
      </c>
      <c r="BE347" s="152">
        <f>IF(N347="základná",J347,0)</f>
        <v>0</v>
      </c>
      <c r="BF347" s="152">
        <f>IF(N347="znížená",J347,0)</f>
        <v>0</v>
      </c>
      <c r="BG347" s="152">
        <f>IF(N347="zákl. prenesená",J347,0)</f>
        <v>0</v>
      </c>
      <c r="BH347" s="152">
        <f>IF(N347="zníž. prenesená",J347,0)</f>
        <v>0</v>
      </c>
      <c r="BI347" s="152">
        <f>IF(N347="nulová",J347,0)</f>
        <v>0</v>
      </c>
      <c r="BJ347" s="13" t="s">
        <v>88</v>
      </c>
      <c r="BK347" s="152">
        <f>ROUND(I347*H347,2)</f>
        <v>0</v>
      </c>
      <c r="BL347" s="13" t="s">
        <v>240</v>
      </c>
      <c r="BM347" s="151" t="s">
        <v>910</v>
      </c>
    </row>
    <row r="348" spans="2:65" s="1" customFormat="1" ht="24.25" customHeight="1">
      <c r="B348" s="28"/>
      <c r="C348" s="153" t="s">
        <v>911</v>
      </c>
      <c r="D348" s="153" t="s">
        <v>236</v>
      </c>
      <c r="E348" s="154" t="s">
        <v>912</v>
      </c>
      <c r="F348" s="155" t="s">
        <v>913</v>
      </c>
      <c r="G348" s="156" t="s">
        <v>247</v>
      </c>
      <c r="H348" s="157">
        <v>209.404</v>
      </c>
      <c r="I348" s="158"/>
      <c r="J348" s="159">
        <f>ROUND(I348*H348,2)</f>
        <v>0</v>
      </c>
      <c r="K348" s="160"/>
      <c r="L348" s="161"/>
      <c r="M348" s="162" t="s">
        <v>1</v>
      </c>
      <c r="N348" s="163" t="s">
        <v>41</v>
      </c>
      <c r="P348" s="149">
        <f>O348*H348</f>
        <v>0</v>
      </c>
      <c r="Q348" s="149">
        <v>0</v>
      </c>
      <c r="R348" s="149">
        <f>Q348*H348</f>
        <v>0</v>
      </c>
      <c r="S348" s="149">
        <v>0</v>
      </c>
      <c r="T348" s="150">
        <f>S348*H348</f>
        <v>0</v>
      </c>
      <c r="AR348" s="151" t="s">
        <v>306</v>
      </c>
      <c r="AT348" s="151" t="s">
        <v>236</v>
      </c>
      <c r="AU348" s="151" t="s">
        <v>88</v>
      </c>
      <c r="AY348" s="13" t="s">
        <v>176</v>
      </c>
      <c r="BE348" s="152">
        <f>IF(N348="základná",J348,0)</f>
        <v>0</v>
      </c>
      <c r="BF348" s="152">
        <f>IF(N348="znížená",J348,0)</f>
        <v>0</v>
      </c>
      <c r="BG348" s="152">
        <f>IF(N348="zákl. prenesená",J348,0)</f>
        <v>0</v>
      </c>
      <c r="BH348" s="152">
        <f>IF(N348="zníž. prenesená",J348,0)</f>
        <v>0</v>
      </c>
      <c r="BI348" s="152">
        <f>IF(N348="nulová",J348,0)</f>
        <v>0</v>
      </c>
      <c r="BJ348" s="13" t="s">
        <v>88</v>
      </c>
      <c r="BK348" s="152">
        <f>ROUND(I348*H348,2)</f>
        <v>0</v>
      </c>
      <c r="BL348" s="13" t="s">
        <v>240</v>
      </c>
      <c r="BM348" s="151" t="s">
        <v>914</v>
      </c>
    </row>
    <row r="349" spans="2:65" s="1" customFormat="1" ht="24.25" customHeight="1">
      <c r="B349" s="28"/>
      <c r="C349" s="139" t="s">
        <v>915</v>
      </c>
      <c r="D349" s="139" t="s">
        <v>178</v>
      </c>
      <c r="E349" s="140" t="s">
        <v>916</v>
      </c>
      <c r="F349" s="141" t="s">
        <v>917</v>
      </c>
      <c r="G349" s="142" t="s">
        <v>529</v>
      </c>
      <c r="H349" s="144"/>
      <c r="I349" s="144"/>
      <c r="J349" s="145">
        <f>ROUND(I349*H349,2)</f>
        <v>0</v>
      </c>
      <c r="K349" s="146"/>
      <c r="L349" s="28"/>
      <c r="M349" s="147" t="s">
        <v>1</v>
      </c>
      <c r="N349" s="148" t="s">
        <v>41</v>
      </c>
      <c r="P349" s="149">
        <f>O349*H349</f>
        <v>0</v>
      </c>
      <c r="Q349" s="149">
        <v>0</v>
      </c>
      <c r="R349" s="149">
        <f>Q349*H349</f>
        <v>0</v>
      </c>
      <c r="S349" s="149">
        <v>0</v>
      </c>
      <c r="T349" s="150">
        <f>S349*H349</f>
        <v>0</v>
      </c>
      <c r="AR349" s="151" t="s">
        <v>240</v>
      </c>
      <c r="AT349" s="151" t="s">
        <v>178</v>
      </c>
      <c r="AU349" s="151" t="s">
        <v>88</v>
      </c>
      <c r="AY349" s="13" t="s">
        <v>176</v>
      </c>
      <c r="BE349" s="152">
        <f>IF(N349="základná",J349,0)</f>
        <v>0</v>
      </c>
      <c r="BF349" s="152">
        <f>IF(N349="znížená",J349,0)</f>
        <v>0</v>
      </c>
      <c r="BG349" s="152">
        <f>IF(N349="zákl. prenesená",J349,0)</f>
        <v>0</v>
      </c>
      <c r="BH349" s="152">
        <f>IF(N349="zníž. prenesená",J349,0)</f>
        <v>0</v>
      </c>
      <c r="BI349" s="152">
        <f>IF(N349="nulová",J349,0)</f>
        <v>0</v>
      </c>
      <c r="BJ349" s="13" t="s">
        <v>88</v>
      </c>
      <c r="BK349" s="152">
        <f>ROUND(I349*H349,2)</f>
        <v>0</v>
      </c>
      <c r="BL349" s="13" t="s">
        <v>240</v>
      </c>
      <c r="BM349" s="151" t="s">
        <v>918</v>
      </c>
    </row>
    <row r="350" spans="2:65" s="11" customFormat="1" ht="22.75" customHeight="1">
      <c r="B350" s="127"/>
      <c r="D350" s="128" t="s">
        <v>74</v>
      </c>
      <c r="E350" s="137" t="s">
        <v>919</v>
      </c>
      <c r="F350" s="137" t="s">
        <v>920</v>
      </c>
      <c r="I350" s="130"/>
      <c r="J350" s="138">
        <f>BK350</f>
        <v>0</v>
      </c>
      <c r="L350" s="127"/>
      <c r="M350" s="132"/>
      <c r="P350" s="133">
        <f>SUM(P351:P355)</f>
        <v>0</v>
      </c>
      <c r="R350" s="133">
        <f>SUM(R351:R355)</f>
        <v>3.9691999999999998E-2</v>
      </c>
      <c r="T350" s="134">
        <f>SUM(T351:T355)</f>
        <v>0</v>
      </c>
      <c r="AR350" s="128" t="s">
        <v>88</v>
      </c>
      <c r="AT350" s="135" t="s">
        <v>74</v>
      </c>
      <c r="AU350" s="135" t="s">
        <v>82</v>
      </c>
      <c r="AY350" s="128" t="s">
        <v>176</v>
      </c>
      <c r="BK350" s="136">
        <f>SUM(BK351:BK355)</f>
        <v>0</v>
      </c>
    </row>
    <row r="351" spans="2:65" s="1" customFormat="1" ht="33" customHeight="1">
      <c r="B351" s="28"/>
      <c r="C351" s="139" t="s">
        <v>921</v>
      </c>
      <c r="D351" s="139" t="s">
        <v>178</v>
      </c>
      <c r="E351" s="140" t="s">
        <v>922</v>
      </c>
      <c r="F351" s="141" t="s">
        <v>923</v>
      </c>
      <c r="G351" s="142" t="s">
        <v>247</v>
      </c>
      <c r="H351" s="143">
        <v>2862.33</v>
      </c>
      <c r="I351" s="144"/>
      <c r="J351" s="145">
        <f>ROUND(I351*H351,2)</f>
        <v>0</v>
      </c>
      <c r="K351" s="146"/>
      <c r="L351" s="28"/>
      <c r="M351" s="147" t="s">
        <v>1</v>
      </c>
      <c r="N351" s="148" t="s">
        <v>41</v>
      </c>
      <c r="P351" s="149">
        <f>O351*H351</f>
        <v>0</v>
      </c>
      <c r="Q351" s="149">
        <v>0</v>
      </c>
      <c r="R351" s="149">
        <f>Q351*H351</f>
        <v>0</v>
      </c>
      <c r="S351" s="149">
        <v>0</v>
      </c>
      <c r="T351" s="150">
        <f>S351*H351</f>
        <v>0</v>
      </c>
      <c r="AR351" s="151" t="s">
        <v>240</v>
      </c>
      <c r="AT351" s="151" t="s">
        <v>178</v>
      </c>
      <c r="AU351" s="151" t="s">
        <v>88</v>
      </c>
      <c r="AY351" s="13" t="s">
        <v>176</v>
      </c>
      <c r="BE351" s="152">
        <f>IF(N351="základná",J351,0)</f>
        <v>0</v>
      </c>
      <c r="BF351" s="152">
        <f>IF(N351="znížená",J351,0)</f>
        <v>0</v>
      </c>
      <c r="BG351" s="152">
        <f>IF(N351="zákl. prenesená",J351,0)</f>
        <v>0</v>
      </c>
      <c r="BH351" s="152">
        <f>IF(N351="zníž. prenesená",J351,0)</f>
        <v>0</v>
      </c>
      <c r="BI351" s="152">
        <f>IF(N351="nulová",J351,0)</f>
        <v>0</v>
      </c>
      <c r="BJ351" s="13" t="s">
        <v>88</v>
      </c>
      <c r="BK351" s="152">
        <f>ROUND(I351*H351,2)</f>
        <v>0</v>
      </c>
      <c r="BL351" s="13" t="s">
        <v>240</v>
      </c>
      <c r="BM351" s="151" t="s">
        <v>924</v>
      </c>
    </row>
    <row r="352" spans="2:65" s="1" customFormat="1" ht="24.25" customHeight="1">
      <c r="B352" s="28"/>
      <c r="C352" s="139" t="s">
        <v>925</v>
      </c>
      <c r="D352" s="139" t="s">
        <v>178</v>
      </c>
      <c r="E352" s="140" t="s">
        <v>926</v>
      </c>
      <c r="F352" s="141" t="s">
        <v>927</v>
      </c>
      <c r="G352" s="142" t="s">
        <v>247</v>
      </c>
      <c r="H352" s="143">
        <v>50</v>
      </c>
      <c r="I352" s="144"/>
      <c r="J352" s="145">
        <f>ROUND(I352*H352,2)</f>
        <v>0</v>
      </c>
      <c r="K352" s="146"/>
      <c r="L352" s="28"/>
      <c r="M352" s="147" t="s">
        <v>1</v>
      </c>
      <c r="N352" s="148" t="s">
        <v>41</v>
      </c>
      <c r="P352" s="149">
        <f>O352*H352</f>
        <v>0</v>
      </c>
      <c r="Q352" s="149">
        <v>5.4000000000000001E-4</v>
      </c>
      <c r="R352" s="149">
        <f>Q352*H352</f>
        <v>2.7E-2</v>
      </c>
      <c r="S352" s="149">
        <v>0</v>
      </c>
      <c r="T352" s="150">
        <f>S352*H352</f>
        <v>0</v>
      </c>
      <c r="AR352" s="151" t="s">
        <v>240</v>
      </c>
      <c r="AT352" s="151" t="s">
        <v>178</v>
      </c>
      <c r="AU352" s="151" t="s">
        <v>88</v>
      </c>
      <c r="AY352" s="13" t="s">
        <v>176</v>
      </c>
      <c r="BE352" s="152">
        <f>IF(N352="základná",J352,0)</f>
        <v>0</v>
      </c>
      <c r="BF352" s="152">
        <f>IF(N352="znížená",J352,0)</f>
        <v>0</v>
      </c>
      <c r="BG352" s="152">
        <f>IF(N352="zákl. prenesená",J352,0)</f>
        <v>0</v>
      </c>
      <c r="BH352" s="152">
        <f>IF(N352="zníž. prenesená",J352,0)</f>
        <v>0</v>
      </c>
      <c r="BI352" s="152">
        <f>IF(N352="nulová",J352,0)</f>
        <v>0</v>
      </c>
      <c r="BJ352" s="13" t="s">
        <v>88</v>
      </c>
      <c r="BK352" s="152">
        <f>ROUND(I352*H352,2)</f>
        <v>0</v>
      </c>
      <c r="BL352" s="13" t="s">
        <v>240</v>
      </c>
      <c r="BM352" s="151" t="s">
        <v>928</v>
      </c>
    </row>
    <row r="353" spans="2:65" s="1" customFormat="1" ht="24.25" customHeight="1">
      <c r="B353" s="28"/>
      <c r="C353" s="139" t="s">
        <v>929</v>
      </c>
      <c r="D353" s="139" t="s">
        <v>178</v>
      </c>
      <c r="E353" s="140" t="s">
        <v>930</v>
      </c>
      <c r="F353" s="141" t="s">
        <v>931</v>
      </c>
      <c r="G353" s="142" t="s">
        <v>247</v>
      </c>
      <c r="H353" s="143">
        <v>50</v>
      </c>
      <c r="I353" s="144"/>
      <c r="J353" s="145">
        <f>ROUND(I353*H353,2)</f>
        <v>0</v>
      </c>
      <c r="K353" s="146"/>
      <c r="L353" s="28"/>
      <c r="M353" s="147" t="s">
        <v>1</v>
      </c>
      <c r="N353" s="148" t="s">
        <v>41</v>
      </c>
      <c r="P353" s="149">
        <f>O353*H353</f>
        <v>0</v>
      </c>
      <c r="Q353" s="149">
        <v>1.8900000000000001E-4</v>
      </c>
      <c r="R353" s="149">
        <f>Q353*H353</f>
        <v>9.4500000000000001E-3</v>
      </c>
      <c r="S353" s="149">
        <v>0</v>
      </c>
      <c r="T353" s="150">
        <f>S353*H353</f>
        <v>0</v>
      </c>
      <c r="AR353" s="151" t="s">
        <v>240</v>
      </c>
      <c r="AT353" s="151" t="s">
        <v>178</v>
      </c>
      <c r="AU353" s="151" t="s">
        <v>88</v>
      </c>
      <c r="AY353" s="13" t="s">
        <v>176</v>
      </c>
      <c r="BE353" s="152">
        <f>IF(N353="základná",J353,0)</f>
        <v>0</v>
      </c>
      <c r="BF353" s="152">
        <f>IF(N353="znížená",J353,0)</f>
        <v>0</v>
      </c>
      <c r="BG353" s="152">
        <f>IF(N353="zákl. prenesená",J353,0)</f>
        <v>0</v>
      </c>
      <c r="BH353" s="152">
        <f>IF(N353="zníž. prenesená",J353,0)</f>
        <v>0</v>
      </c>
      <c r="BI353" s="152">
        <f>IF(N353="nulová",J353,0)</f>
        <v>0</v>
      </c>
      <c r="BJ353" s="13" t="s">
        <v>88</v>
      </c>
      <c r="BK353" s="152">
        <f>ROUND(I353*H353,2)</f>
        <v>0</v>
      </c>
      <c r="BL353" s="13" t="s">
        <v>240</v>
      </c>
      <c r="BM353" s="151" t="s">
        <v>932</v>
      </c>
    </row>
    <row r="354" spans="2:65" s="1" customFormat="1" ht="21.75" customHeight="1">
      <c r="B354" s="28"/>
      <c r="C354" s="139" t="s">
        <v>933</v>
      </c>
      <c r="D354" s="139" t="s">
        <v>178</v>
      </c>
      <c r="E354" s="140" t="s">
        <v>934</v>
      </c>
      <c r="F354" s="141" t="s">
        <v>935</v>
      </c>
      <c r="G354" s="142" t="s">
        <v>247</v>
      </c>
      <c r="H354" s="143">
        <v>50</v>
      </c>
      <c r="I354" s="144"/>
      <c r="J354" s="145">
        <f>ROUND(I354*H354,2)</f>
        <v>0</v>
      </c>
      <c r="K354" s="146"/>
      <c r="L354" s="28"/>
      <c r="M354" s="147" t="s">
        <v>1</v>
      </c>
      <c r="N354" s="148" t="s">
        <v>41</v>
      </c>
      <c r="P354" s="149">
        <f>O354*H354</f>
        <v>0</v>
      </c>
      <c r="Q354" s="149">
        <v>6.3540000000000005E-5</v>
      </c>
      <c r="R354" s="149">
        <f>Q354*H354</f>
        <v>3.1770000000000001E-3</v>
      </c>
      <c r="S354" s="149">
        <v>0</v>
      </c>
      <c r="T354" s="150">
        <f>S354*H354</f>
        <v>0</v>
      </c>
      <c r="AR354" s="151" t="s">
        <v>240</v>
      </c>
      <c r="AT354" s="151" t="s">
        <v>178</v>
      </c>
      <c r="AU354" s="151" t="s">
        <v>88</v>
      </c>
      <c r="AY354" s="13" t="s">
        <v>176</v>
      </c>
      <c r="BE354" s="152">
        <f>IF(N354="základná",J354,0)</f>
        <v>0</v>
      </c>
      <c r="BF354" s="152">
        <f>IF(N354="znížená",J354,0)</f>
        <v>0</v>
      </c>
      <c r="BG354" s="152">
        <f>IF(N354="zákl. prenesená",J354,0)</f>
        <v>0</v>
      </c>
      <c r="BH354" s="152">
        <f>IF(N354="zníž. prenesená",J354,0)</f>
        <v>0</v>
      </c>
      <c r="BI354" s="152">
        <f>IF(N354="nulová",J354,0)</f>
        <v>0</v>
      </c>
      <c r="BJ354" s="13" t="s">
        <v>88</v>
      </c>
      <c r="BK354" s="152">
        <f>ROUND(I354*H354,2)</f>
        <v>0</v>
      </c>
      <c r="BL354" s="13" t="s">
        <v>240</v>
      </c>
      <c r="BM354" s="151" t="s">
        <v>936</v>
      </c>
    </row>
    <row r="355" spans="2:65" s="1" customFormat="1" ht="24.25" customHeight="1">
      <c r="B355" s="28"/>
      <c r="C355" s="139" t="s">
        <v>937</v>
      </c>
      <c r="D355" s="139" t="s">
        <v>178</v>
      </c>
      <c r="E355" s="140" t="s">
        <v>938</v>
      </c>
      <c r="F355" s="141" t="s">
        <v>939</v>
      </c>
      <c r="G355" s="142" t="s">
        <v>247</v>
      </c>
      <c r="H355" s="143">
        <v>50</v>
      </c>
      <c r="I355" s="144"/>
      <c r="J355" s="145">
        <f>ROUND(I355*H355,2)</f>
        <v>0</v>
      </c>
      <c r="K355" s="146"/>
      <c r="L355" s="28"/>
      <c r="M355" s="147" t="s">
        <v>1</v>
      </c>
      <c r="N355" s="148" t="s">
        <v>41</v>
      </c>
      <c r="P355" s="149">
        <f>O355*H355</f>
        <v>0</v>
      </c>
      <c r="Q355" s="149">
        <v>1.3E-6</v>
      </c>
      <c r="R355" s="149">
        <f>Q355*H355</f>
        <v>6.5000000000000008E-5</v>
      </c>
      <c r="S355" s="149">
        <v>0</v>
      </c>
      <c r="T355" s="150">
        <f>S355*H355</f>
        <v>0</v>
      </c>
      <c r="AR355" s="151" t="s">
        <v>240</v>
      </c>
      <c r="AT355" s="151" t="s">
        <v>178</v>
      </c>
      <c r="AU355" s="151" t="s">
        <v>88</v>
      </c>
      <c r="AY355" s="13" t="s">
        <v>176</v>
      </c>
      <c r="BE355" s="152">
        <f>IF(N355="základná",J355,0)</f>
        <v>0</v>
      </c>
      <c r="BF355" s="152">
        <f>IF(N355="znížená",J355,0)</f>
        <v>0</v>
      </c>
      <c r="BG355" s="152">
        <f>IF(N355="zákl. prenesená",J355,0)</f>
        <v>0</v>
      </c>
      <c r="BH355" s="152">
        <f>IF(N355="zníž. prenesená",J355,0)</f>
        <v>0</v>
      </c>
      <c r="BI355" s="152">
        <f>IF(N355="nulová",J355,0)</f>
        <v>0</v>
      </c>
      <c r="BJ355" s="13" t="s">
        <v>88</v>
      </c>
      <c r="BK355" s="152">
        <f>ROUND(I355*H355,2)</f>
        <v>0</v>
      </c>
      <c r="BL355" s="13" t="s">
        <v>240</v>
      </c>
      <c r="BM355" s="151" t="s">
        <v>940</v>
      </c>
    </row>
    <row r="356" spans="2:65" s="11" customFormat="1" ht="22.75" customHeight="1">
      <c r="B356" s="127"/>
      <c r="D356" s="128" t="s">
        <v>74</v>
      </c>
      <c r="E356" s="137" t="s">
        <v>941</v>
      </c>
      <c r="F356" s="137" t="s">
        <v>942</v>
      </c>
      <c r="I356" s="130"/>
      <c r="J356" s="138">
        <f>BK356</f>
        <v>0</v>
      </c>
      <c r="L356" s="127"/>
      <c r="M356" s="132"/>
      <c r="P356" s="133">
        <f>SUM(P357:P359)</f>
        <v>0</v>
      </c>
      <c r="R356" s="133">
        <f>SUM(R357:R359)</f>
        <v>0.82107905849999985</v>
      </c>
      <c r="T356" s="134">
        <f>SUM(T357:T359)</f>
        <v>0</v>
      </c>
      <c r="AR356" s="128" t="s">
        <v>88</v>
      </c>
      <c r="AT356" s="135" t="s">
        <v>74</v>
      </c>
      <c r="AU356" s="135" t="s">
        <v>82</v>
      </c>
      <c r="AY356" s="128" t="s">
        <v>176</v>
      </c>
      <c r="BK356" s="136">
        <f>SUM(BK357:BK359)</f>
        <v>0</v>
      </c>
    </row>
    <row r="357" spans="2:65" s="1" customFormat="1" ht="21.75" customHeight="1">
      <c r="B357" s="28"/>
      <c r="C357" s="139" t="s">
        <v>943</v>
      </c>
      <c r="D357" s="139" t="s">
        <v>178</v>
      </c>
      <c r="E357" s="140" t="s">
        <v>944</v>
      </c>
      <c r="F357" s="141" t="s">
        <v>945</v>
      </c>
      <c r="G357" s="142" t="s">
        <v>334</v>
      </c>
      <c r="H357" s="143">
        <v>0</v>
      </c>
      <c r="I357" s="144"/>
      <c r="J357" s="145">
        <f>ROUND(I357*H357,2)</f>
        <v>0</v>
      </c>
      <c r="K357" s="146"/>
      <c r="L357" s="28"/>
      <c r="M357" s="147" t="s">
        <v>1</v>
      </c>
      <c r="N357" s="148" t="s">
        <v>41</v>
      </c>
      <c r="P357" s="149">
        <f>O357*H357</f>
        <v>0</v>
      </c>
      <c r="Q357" s="149">
        <v>7.8000000000000005E-7</v>
      </c>
      <c r="R357" s="149">
        <f>Q357*H357</f>
        <v>0</v>
      </c>
      <c r="S357" s="149">
        <v>0</v>
      </c>
      <c r="T357" s="150">
        <f>S357*H357</f>
        <v>0</v>
      </c>
      <c r="AR357" s="151" t="s">
        <v>240</v>
      </c>
      <c r="AT357" s="151" t="s">
        <v>178</v>
      </c>
      <c r="AU357" s="151" t="s">
        <v>88</v>
      </c>
      <c r="AY357" s="13" t="s">
        <v>176</v>
      </c>
      <c r="BE357" s="152">
        <f>IF(N357="základná",J357,0)</f>
        <v>0</v>
      </c>
      <c r="BF357" s="152">
        <f>IF(N357="znížená",J357,0)</f>
        <v>0</v>
      </c>
      <c r="BG357" s="152">
        <f>IF(N357="zákl. prenesená",J357,0)</f>
        <v>0</v>
      </c>
      <c r="BH357" s="152">
        <f>IF(N357="zníž. prenesená",J357,0)</f>
        <v>0</v>
      </c>
      <c r="BI357" s="152">
        <f>IF(N357="nulová",J357,0)</f>
        <v>0</v>
      </c>
      <c r="BJ357" s="13" t="s">
        <v>88</v>
      </c>
      <c r="BK357" s="152">
        <f>ROUND(I357*H357,2)</f>
        <v>0</v>
      </c>
      <c r="BL357" s="13" t="s">
        <v>240</v>
      </c>
      <c r="BM357" s="151" t="s">
        <v>946</v>
      </c>
    </row>
    <row r="358" spans="2:65" s="1" customFormat="1" ht="24.25" customHeight="1">
      <c r="B358" s="28"/>
      <c r="C358" s="139" t="s">
        <v>947</v>
      </c>
      <c r="D358" s="139" t="s">
        <v>178</v>
      </c>
      <c r="E358" s="140" t="s">
        <v>948</v>
      </c>
      <c r="F358" s="141" t="s">
        <v>949</v>
      </c>
      <c r="G358" s="142" t="s">
        <v>247</v>
      </c>
      <c r="H358" s="143">
        <v>1762.9179999999999</v>
      </c>
      <c r="I358" s="144"/>
      <c r="J358" s="145">
        <f>ROUND(I358*H358,2)</f>
        <v>0</v>
      </c>
      <c r="K358" s="146"/>
      <c r="L358" s="28"/>
      <c r="M358" s="147" t="s">
        <v>1</v>
      </c>
      <c r="N358" s="148" t="s">
        <v>41</v>
      </c>
      <c r="P358" s="149">
        <f>O358*H358</f>
        <v>0</v>
      </c>
      <c r="Q358" s="149">
        <v>1.6574999999999999E-4</v>
      </c>
      <c r="R358" s="149">
        <f>Q358*H358</f>
        <v>0.29220365849999996</v>
      </c>
      <c r="S358" s="149">
        <v>0</v>
      </c>
      <c r="T358" s="150">
        <f>S358*H358</f>
        <v>0</v>
      </c>
      <c r="AR358" s="151" t="s">
        <v>240</v>
      </c>
      <c r="AT358" s="151" t="s">
        <v>178</v>
      </c>
      <c r="AU358" s="151" t="s">
        <v>88</v>
      </c>
      <c r="AY358" s="13" t="s">
        <v>176</v>
      </c>
      <c r="BE358" s="152">
        <f>IF(N358="základná",J358,0)</f>
        <v>0</v>
      </c>
      <c r="BF358" s="152">
        <f>IF(N358="znížená",J358,0)</f>
        <v>0</v>
      </c>
      <c r="BG358" s="152">
        <f>IF(N358="zákl. prenesená",J358,0)</f>
        <v>0</v>
      </c>
      <c r="BH358" s="152">
        <f>IF(N358="zníž. prenesená",J358,0)</f>
        <v>0</v>
      </c>
      <c r="BI358" s="152">
        <f>IF(N358="nulová",J358,0)</f>
        <v>0</v>
      </c>
      <c r="BJ358" s="13" t="s">
        <v>88</v>
      </c>
      <c r="BK358" s="152">
        <f>ROUND(I358*H358,2)</f>
        <v>0</v>
      </c>
      <c r="BL358" s="13" t="s">
        <v>240</v>
      </c>
      <c r="BM358" s="151" t="s">
        <v>950</v>
      </c>
    </row>
    <row r="359" spans="2:65" s="1" customFormat="1" ht="37.75" customHeight="1">
      <c r="B359" s="28"/>
      <c r="C359" s="139" t="s">
        <v>951</v>
      </c>
      <c r="D359" s="139" t="s">
        <v>178</v>
      </c>
      <c r="E359" s="140" t="s">
        <v>952</v>
      </c>
      <c r="F359" s="141" t="s">
        <v>953</v>
      </c>
      <c r="G359" s="142" t="s">
        <v>247</v>
      </c>
      <c r="H359" s="143">
        <v>1762.9179999999999</v>
      </c>
      <c r="I359" s="144"/>
      <c r="J359" s="145">
        <f>ROUND(I359*H359,2)</f>
        <v>0</v>
      </c>
      <c r="K359" s="146"/>
      <c r="L359" s="28"/>
      <c r="M359" s="147" t="s">
        <v>1</v>
      </c>
      <c r="N359" s="148" t="s">
        <v>41</v>
      </c>
      <c r="P359" s="149">
        <f>O359*H359</f>
        <v>0</v>
      </c>
      <c r="Q359" s="149">
        <v>2.9999999999999997E-4</v>
      </c>
      <c r="R359" s="149">
        <f>Q359*H359</f>
        <v>0.52887539999999988</v>
      </c>
      <c r="S359" s="149">
        <v>0</v>
      </c>
      <c r="T359" s="150">
        <f>S359*H359</f>
        <v>0</v>
      </c>
      <c r="AR359" s="151" t="s">
        <v>240</v>
      </c>
      <c r="AT359" s="151" t="s">
        <v>178</v>
      </c>
      <c r="AU359" s="151" t="s">
        <v>88</v>
      </c>
      <c r="AY359" s="13" t="s">
        <v>176</v>
      </c>
      <c r="BE359" s="152">
        <f>IF(N359="základná",J359,0)</f>
        <v>0</v>
      </c>
      <c r="BF359" s="152">
        <f>IF(N359="znížená",J359,0)</f>
        <v>0</v>
      </c>
      <c r="BG359" s="152">
        <f>IF(N359="zákl. prenesená",J359,0)</f>
        <v>0</v>
      </c>
      <c r="BH359" s="152">
        <f>IF(N359="zníž. prenesená",J359,0)</f>
        <v>0</v>
      </c>
      <c r="BI359" s="152">
        <f>IF(N359="nulová",J359,0)</f>
        <v>0</v>
      </c>
      <c r="BJ359" s="13" t="s">
        <v>88</v>
      </c>
      <c r="BK359" s="152">
        <f>ROUND(I359*H359,2)</f>
        <v>0</v>
      </c>
      <c r="BL359" s="13" t="s">
        <v>240</v>
      </c>
      <c r="BM359" s="151" t="s">
        <v>954</v>
      </c>
    </row>
    <row r="360" spans="2:65" s="11" customFormat="1" ht="26" customHeight="1">
      <c r="B360" s="127"/>
      <c r="D360" s="128" t="s">
        <v>74</v>
      </c>
      <c r="E360" s="129" t="s">
        <v>955</v>
      </c>
      <c r="F360" s="129" t="s">
        <v>956</v>
      </c>
      <c r="I360" s="130"/>
      <c r="J360" s="131">
        <f>BK360</f>
        <v>0</v>
      </c>
      <c r="L360" s="127"/>
      <c r="M360" s="132"/>
      <c r="P360" s="133">
        <f>P361+P364+P366+P372</f>
        <v>0</v>
      </c>
      <c r="R360" s="133">
        <f>R361+R364+R366+R372</f>
        <v>0</v>
      </c>
      <c r="T360" s="134">
        <f>T361+T364+T366+T372</f>
        <v>0</v>
      </c>
      <c r="AR360" s="128" t="s">
        <v>82</v>
      </c>
      <c r="AT360" s="135" t="s">
        <v>74</v>
      </c>
      <c r="AU360" s="135" t="s">
        <v>75</v>
      </c>
      <c r="AY360" s="128" t="s">
        <v>176</v>
      </c>
      <c r="BK360" s="136">
        <f>BK361+BK364+BK366+BK372</f>
        <v>0</v>
      </c>
    </row>
    <row r="361" spans="2:65" s="11" customFormat="1" ht="22.75" customHeight="1">
      <c r="B361" s="127"/>
      <c r="D361" s="128" t="s">
        <v>74</v>
      </c>
      <c r="E361" s="137" t="s">
        <v>957</v>
      </c>
      <c r="F361" s="137" t="s">
        <v>958</v>
      </c>
      <c r="I361" s="130"/>
      <c r="J361" s="138">
        <f>BK361</f>
        <v>0</v>
      </c>
      <c r="L361" s="127"/>
      <c r="M361" s="132"/>
      <c r="P361" s="133">
        <f>SUM(P362:P363)</f>
        <v>0</v>
      </c>
      <c r="R361" s="133">
        <f>SUM(R362:R363)</f>
        <v>0</v>
      </c>
      <c r="T361" s="134">
        <f>SUM(T362:T363)</f>
        <v>0</v>
      </c>
      <c r="AR361" s="128" t="s">
        <v>82</v>
      </c>
      <c r="AT361" s="135" t="s">
        <v>74</v>
      </c>
      <c r="AU361" s="135" t="s">
        <v>82</v>
      </c>
      <c r="AY361" s="128" t="s">
        <v>176</v>
      </c>
      <c r="BK361" s="136">
        <f>SUM(BK362:BK363)</f>
        <v>0</v>
      </c>
    </row>
    <row r="362" spans="2:65" s="1" customFormat="1" ht="16.5" customHeight="1">
      <c r="B362" s="28"/>
      <c r="C362" s="139" t="s">
        <v>959</v>
      </c>
      <c r="D362" s="139" t="s">
        <v>178</v>
      </c>
      <c r="E362" s="140" t="s">
        <v>960</v>
      </c>
      <c r="F362" s="141" t="s">
        <v>961</v>
      </c>
      <c r="G362" s="142" t="s">
        <v>962</v>
      </c>
      <c r="H362" s="143">
        <v>1</v>
      </c>
      <c r="I362" s="144"/>
      <c r="J362" s="145">
        <f>ROUND(I362*H362,2)</f>
        <v>0</v>
      </c>
      <c r="K362" s="146"/>
      <c r="L362" s="28"/>
      <c r="M362" s="147" t="s">
        <v>1</v>
      </c>
      <c r="N362" s="148" t="s">
        <v>41</v>
      </c>
      <c r="P362" s="149">
        <f>O362*H362</f>
        <v>0</v>
      </c>
      <c r="Q362" s="149">
        <v>0</v>
      </c>
      <c r="R362" s="149">
        <f>Q362*H362</f>
        <v>0</v>
      </c>
      <c r="S362" s="149">
        <v>0</v>
      </c>
      <c r="T362" s="150">
        <f>S362*H362</f>
        <v>0</v>
      </c>
      <c r="AR362" s="151" t="s">
        <v>182</v>
      </c>
      <c r="AT362" s="151" t="s">
        <v>178</v>
      </c>
      <c r="AU362" s="151" t="s">
        <v>88</v>
      </c>
      <c r="AY362" s="13" t="s">
        <v>176</v>
      </c>
      <c r="BE362" s="152">
        <f>IF(N362="základná",J362,0)</f>
        <v>0</v>
      </c>
      <c r="BF362" s="152">
        <f>IF(N362="znížená",J362,0)</f>
        <v>0</v>
      </c>
      <c r="BG362" s="152">
        <f>IF(N362="zákl. prenesená",J362,0)</f>
        <v>0</v>
      </c>
      <c r="BH362" s="152">
        <f>IF(N362="zníž. prenesená",J362,0)</f>
        <v>0</v>
      </c>
      <c r="BI362" s="152">
        <f>IF(N362="nulová",J362,0)</f>
        <v>0</v>
      </c>
      <c r="BJ362" s="13" t="s">
        <v>88</v>
      </c>
      <c r="BK362" s="152">
        <f>ROUND(I362*H362,2)</f>
        <v>0</v>
      </c>
      <c r="BL362" s="13" t="s">
        <v>182</v>
      </c>
      <c r="BM362" s="151" t="s">
        <v>963</v>
      </c>
    </row>
    <row r="363" spans="2:65" s="1" customFormat="1" ht="16.5" customHeight="1">
      <c r="B363" s="28"/>
      <c r="C363" s="139" t="s">
        <v>964</v>
      </c>
      <c r="D363" s="139" t="s">
        <v>178</v>
      </c>
      <c r="E363" s="140" t="s">
        <v>965</v>
      </c>
      <c r="F363" s="141" t="s">
        <v>966</v>
      </c>
      <c r="G363" s="142" t="s">
        <v>962</v>
      </c>
      <c r="H363" s="143">
        <v>1</v>
      </c>
      <c r="I363" s="144"/>
      <c r="J363" s="145">
        <f>ROUND(I363*H363,2)</f>
        <v>0</v>
      </c>
      <c r="K363" s="146"/>
      <c r="L363" s="28"/>
      <c r="M363" s="147" t="s">
        <v>1</v>
      </c>
      <c r="N363" s="148" t="s">
        <v>41</v>
      </c>
      <c r="P363" s="149">
        <f>O363*H363</f>
        <v>0</v>
      </c>
      <c r="Q363" s="149">
        <v>0</v>
      </c>
      <c r="R363" s="149">
        <f>Q363*H363</f>
        <v>0</v>
      </c>
      <c r="S363" s="149">
        <v>0</v>
      </c>
      <c r="T363" s="150">
        <f>S363*H363</f>
        <v>0</v>
      </c>
      <c r="AR363" s="151" t="s">
        <v>182</v>
      </c>
      <c r="AT363" s="151" t="s">
        <v>178</v>
      </c>
      <c r="AU363" s="151" t="s">
        <v>88</v>
      </c>
      <c r="AY363" s="13" t="s">
        <v>176</v>
      </c>
      <c r="BE363" s="152">
        <f>IF(N363="základná",J363,0)</f>
        <v>0</v>
      </c>
      <c r="BF363" s="152">
        <f>IF(N363="znížená",J363,0)</f>
        <v>0</v>
      </c>
      <c r="BG363" s="152">
        <f>IF(N363="zákl. prenesená",J363,0)</f>
        <v>0</v>
      </c>
      <c r="BH363" s="152">
        <f>IF(N363="zníž. prenesená",J363,0)</f>
        <v>0</v>
      </c>
      <c r="BI363" s="152">
        <f>IF(N363="nulová",J363,0)</f>
        <v>0</v>
      </c>
      <c r="BJ363" s="13" t="s">
        <v>88</v>
      </c>
      <c r="BK363" s="152">
        <f>ROUND(I363*H363,2)</f>
        <v>0</v>
      </c>
      <c r="BL363" s="13" t="s">
        <v>182</v>
      </c>
      <c r="BM363" s="151" t="s">
        <v>967</v>
      </c>
    </row>
    <row r="364" spans="2:65" s="11" customFormat="1" ht="22.75" customHeight="1">
      <c r="B364" s="127"/>
      <c r="D364" s="128" t="s">
        <v>74</v>
      </c>
      <c r="E364" s="137" t="s">
        <v>968</v>
      </c>
      <c r="F364" s="137" t="s">
        <v>969</v>
      </c>
      <c r="I364" s="130"/>
      <c r="J364" s="138">
        <f>BK364</f>
        <v>0</v>
      </c>
      <c r="L364" s="127"/>
      <c r="M364" s="132"/>
      <c r="P364" s="133">
        <f>P365</f>
        <v>0</v>
      </c>
      <c r="R364" s="133">
        <f>R365</f>
        <v>0</v>
      </c>
      <c r="T364" s="134">
        <f>T365</f>
        <v>0</v>
      </c>
      <c r="AR364" s="128" t="s">
        <v>82</v>
      </c>
      <c r="AT364" s="135" t="s">
        <v>74</v>
      </c>
      <c r="AU364" s="135" t="s">
        <v>82</v>
      </c>
      <c r="AY364" s="128" t="s">
        <v>176</v>
      </c>
      <c r="BK364" s="136">
        <f>BK365</f>
        <v>0</v>
      </c>
    </row>
    <row r="365" spans="2:65" s="1" customFormat="1" ht="16.5" customHeight="1">
      <c r="B365" s="28"/>
      <c r="C365" s="139" t="s">
        <v>970</v>
      </c>
      <c r="D365" s="139" t="s">
        <v>178</v>
      </c>
      <c r="E365" s="140" t="s">
        <v>971</v>
      </c>
      <c r="F365" s="141" t="s">
        <v>972</v>
      </c>
      <c r="G365" s="142" t="s">
        <v>962</v>
      </c>
      <c r="H365" s="143">
        <v>1</v>
      </c>
      <c r="I365" s="144"/>
      <c r="J365" s="145">
        <f>ROUND(I365*H365,2)</f>
        <v>0</v>
      </c>
      <c r="K365" s="146"/>
      <c r="L365" s="28"/>
      <c r="M365" s="147" t="s">
        <v>1</v>
      </c>
      <c r="N365" s="148" t="s">
        <v>41</v>
      </c>
      <c r="P365" s="149">
        <f>O365*H365</f>
        <v>0</v>
      </c>
      <c r="Q365" s="149">
        <v>0</v>
      </c>
      <c r="R365" s="149">
        <f>Q365*H365</f>
        <v>0</v>
      </c>
      <c r="S365" s="149">
        <v>0</v>
      </c>
      <c r="T365" s="150">
        <f>S365*H365</f>
        <v>0</v>
      </c>
      <c r="AR365" s="151" t="s">
        <v>182</v>
      </c>
      <c r="AT365" s="151" t="s">
        <v>178</v>
      </c>
      <c r="AU365" s="151" t="s">
        <v>88</v>
      </c>
      <c r="AY365" s="13" t="s">
        <v>176</v>
      </c>
      <c r="BE365" s="152">
        <f>IF(N365="základná",J365,0)</f>
        <v>0</v>
      </c>
      <c r="BF365" s="152">
        <f>IF(N365="znížená",J365,0)</f>
        <v>0</v>
      </c>
      <c r="BG365" s="152">
        <f>IF(N365="zákl. prenesená",J365,0)</f>
        <v>0</v>
      </c>
      <c r="BH365" s="152">
        <f>IF(N365="zníž. prenesená",J365,0)</f>
        <v>0</v>
      </c>
      <c r="BI365" s="152">
        <f>IF(N365="nulová",J365,0)</f>
        <v>0</v>
      </c>
      <c r="BJ365" s="13" t="s">
        <v>88</v>
      </c>
      <c r="BK365" s="152">
        <f>ROUND(I365*H365,2)</f>
        <v>0</v>
      </c>
      <c r="BL365" s="13" t="s">
        <v>182</v>
      </c>
      <c r="BM365" s="151" t="s">
        <v>973</v>
      </c>
    </row>
    <row r="366" spans="2:65" s="11" customFormat="1" ht="22.75" customHeight="1">
      <c r="B366" s="127"/>
      <c r="D366" s="128" t="s">
        <v>74</v>
      </c>
      <c r="E366" s="137" t="s">
        <v>974</v>
      </c>
      <c r="F366" s="137" t="s">
        <v>975</v>
      </c>
      <c r="I366" s="130"/>
      <c r="J366" s="138">
        <f>BK366</f>
        <v>0</v>
      </c>
      <c r="L366" s="127"/>
      <c r="M366" s="132"/>
      <c r="P366" s="133">
        <f>SUM(P367:P371)</f>
        <v>0</v>
      </c>
      <c r="R366" s="133">
        <f>SUM(R367:R371)</f>
        <v>0</v>
      </c>
      <c r="T366" s="134">
        <f>SUM(T367:T371)</f>
        <v>0</v>
      </c>
      <c r="AR366" s="128" t="s">
        <v>82</v>
      </c>
      <c r="AT366" s="135" t="s">
        <v>74</v>
      </c>
      <c r="AU366" s="135" t="s">
        <v>82</v>
      </c>
      <c r="AY366" s="128" t="s">
        <v>176</v>
      </c>
      <c r="BK366" s="136">
        <f>SUM(BK367:BK371)</f>
        <v>0</v>
      </c>
    </row>
    <row r="367" spans="2:65" s="1" customFormat="1" ht="16.5" customHeight="1">
      <c r="B367" s="28"/>
      <c r="C367" s="139" t="s">
        <v>976</v>
      </c>
      <c r="D367" s="139" t="s">
        <v>178</v>
      </c>
      <c r="E367" s="140" t="s">
        <v>977</v>
      </c>
      <c r="F367" s="141" t="s">
        <v>978</v>
      </c>
      <c r="G367" s="142" t="s">
        <v>962</v>
      </c>
      <c r="H367" s="143">
        <v>1</v>
      </c>
      <c r="I367" s="144"/>
      <c r="J367" s="145">
        <f>ROUND(I367*H367,2)</f>
        <v>0</v>
      </c>
      <c r="K367" s="146"/>
      <c r="L367" s="28"/>
      <c r="M367" s="147" t="s">
        <v>1</v>
      </c>
      <c r="N367" s="148" t="s">
        <v>41</v>
      </c>
      <c r="P367" s="149">
        <f>O367*H367</f>
        <v>0</v>
      </c>
      <c r="Q367" s="149">
        <v>0</v>
      </c>
      <c r="R367" s="149">
        <f>Q367*H367</f>
        <v>0</v>
      </c>
      <c r="S367" s="149">
        <v>0</v>
      </c>
      <c r="T367" s="150">
        <f>S367*H367</f>
        <v>0</v>
      </c>
      <c r="AR367" s="151" t="s">
        <v>182</v>
      </c>
      <c r="AT367" s="151" t="s">
        <v>178</v>
      </c>
      <c r="AU367" s="151" t="s">
        <v>88</v>
      </c>
      <c r="AY367" s="13" t="s">
        <v>176</v>
      </c>
      <c r="BE367" s="152">
        <f>IF(N367="základná",J367,0)</f>
        <v>0</v>
      </c>
      <c r="BF367" s="152">
        <f>IF(N367="znížená",J367,0)</f>
        <v>0</v>
      </c>
      <c r="BG367" s="152">
        <f>IF(N367="zákl. prenesená",J367,0)</f>
        <v>0</v>
      </c>
      <c r="BH367" s="152">
        <f>IF(N367="zníž. prenesená",J367,0)</f>
        <v>0</v>
      </c>
      <c r="BI367" s="152">
        <f>IF(N367="nulová",J367,0)</f>
        <v>0</v>
      </c>
      <c r="BJ367" s="13" t="s">
        <v>88</v>
      </c>
      <c r="BK367" s="152">
        <f>ROUND(I367*H367,2)</f>
        <v>0</v>
      </c>
      <c r="BL367" s="13" t="s">
        <v>182</v>
      </c>
      <c r="BM367" s="151" t="s">
        <v>979</v>
      </c>
    </row>
    <row r="368" spans="2:65" s="1" customFormat="1" ht="16.5" customHeight="1">
      <c r="B368" s="28"/>
      <c r="C368" s="139" t="s">
        <v>980</v>
      </c>
      <c r="D368" s="139" t="s">
        <v>178</v>
      </c>
      <c r="E368" s="140" t="s">
        <v>981</v>
      </c>
      <c r="F368" s="141" t="s">
        <v>982</v>
      </c>
      <c r="G368" s="142" t="s">
        <v>821</v>
      </c>
      <c r="H368" s="143">
        <v>1</v>
      </c>
      <c r="I368" s="144"/>
      <c r="J368" s="145">
        <f>ROUND(I368*H368,2)</f>
        <v>0</v>
      </c>
      <c r="K368" s="146"/>
      <c r="L368" s="28"/>
      <c r="M368" s="147" t="s">
        <v>1</v>
      </c>
      <c r="N368" s="148" t="s">
        <v>41</v>
      </c>
      <c r="P368" s="149">
        <f>O368*H368</f>
        <v>0</v>
      </c>
      <c r="Q368" s="149">
        <v>0</v>
      </c>
      <c r="R368" s="149">
        <f>Q368*H368</f>
        <v>0</v>
      </c>
      <c r="S368" s="149">
        <v>0</v>
      </c>
      <c r="T368" s="150">
        <f>S368*H368</f>
        <v>0</v>
      </c>
      <c r="AR368" s="151" t="s">
        <v>182</v>
      </c>
      <c r="AT368" s="151" t="s">
        <v>178</v>
      </c>
      <c r="AU368" s="151" t="s">
        <v>88</v>
      </c>
      <c r="AY368" s="13" t="s">
        <v>176</v>
      </c>
      <c r="BE368" s="152">
        <f>IF(N368="základná",J368,0)</f>
        <v>0</v>
      </c>
      <c r="BF368" s="152">
        <f>IF(N368="znížená",J368,0)</f>
        <v>0</v>
      </c>
      <c r="BG368" s="152">
        <f>IF(N368="zákl. prenesená",J368,0)</f>
        <v>0</v>
      </c>
      <c r="BH368" s="152">
        <f>IF(N368="zníž. prenesená",J368,0)</f>
        <v>0</v>
      </c>
      <c r="BI368" s="152">
        <f>IF(N368="nulová",J368,0)</f>
        <v>0</v>
      </c>
      <c r="BJ368" s="13" t="s">
        <v>88</v>
      </c>
      <c r="BK368" s="152">
        <f>ROUND(I368*H368,2)</f>
        <v>0</v>
      </c>
      <c r="BL368" s="13" t="s">
        <v>182</v>
      </c>
      <c r="BM368" s="151" t="s">
        <v>983</v>
      </c>
    </row>
    <row r="369" spans="2:65" s="1" customFormat="1" ht="16.5" customHeight="1">
      <c r="B369" s="28"/>
      <c r="C369" s="139" t="s">
        <v>984</v>
      </c>
      <c r="D369" s="139" t="s">
        <v>178</v>
      </c>
      <c r="E369" s="140" t="s">
        <v>985</v>
      </c>
      <c r="F369" s="141" t="s">
        <v>986</v>
      </c>
      <c r="G369" s="142" t="s">
        <v>334</v>
      </c>
      <c r="H369" s="143">
        <v>12</v>
      </c>
      <c r="I369" s="144"/>
      <c r="J369" s="145">
        <f>ROUND(I369*H369,2)</f>
        <v>0</v>
      </c>
      <c r="K369" s="146"/>
      <c r="L369" s="28"/>
      <c r="M369" s="147" t="s">
        <v>1</v>
      </c>
      <c r="N369" s="148" t="s">
        <v>41</v>
      </c>
      <c r="P369" s="149">
        <f>O369*H369</f>
        <v>0</v>
      </c>
      <c r="Q369" s="149">
        <v>0</v>
      </c>
      <c r="R369" s="149">
        <f>Q369*H369</f>
        <v>0</v>
      </c>
      <c r="S369" s="149">
        <v>0</v>
      </c>
      <c r="T369" s="150">
        <f>S369*H369</f>
        <v>0</v>
      </c>
      <c r="AR369" s="151" t="s">
        <v>182</v>
      </c>
      <c r="AT369" s="151" t="s">
        <v>178</v>
      </c>
      <c r="AU369" s="151" t="s">
        <v>88</v>
      </c>
      <c r="AY369" s="13" t="s">
        <v>176</v>
      </c>
      <c r="BE369" s="152">
        <f>IF(N369="základná",J369,0)</f>
        <v>0</v>
      </c>
      <c r="BF369" s="152">
        <f>IF(N369="znížená",J369,0)</f>
        <v>0</v>
      </c>
      <c r="BG369" s="152">
        <f>IF(N369="zákl. prenesená",J369,0)</f>
        <v>0</v>
      </c>
      <c r="BH369" s="152">
        <f>IF(N369="zníž. prenesená",J369,0)</f>
        <v>0</v>
      </c>
      <c r="BI369" s="152">
        <f>IF(N369="nulová",J369,0)</f>
        <v>0</v>
      </c>
      <c r="BJ369" s="13" t="s">
        <v>88</v>
      </c>
      <c r="BK369" s="152">
        <f>ROUND(I369*H369,2)</f>
        <v>0</v>
      </c>
      <c r="BL369" s="13" t="s">
        <v>182</v>
      </c>
      <c r="BM369" s="151" t="s">
        <v>987</v>
      </c>
    </row>
    <row r="370" spans="2:65" s="1" customFormat="1" ht="16.5" customHeight="1">
      <c r="B370" s="28"/>
      <c r="C370" s="139" t="s">
        <v>988</v>
      </c>
      <c r="D370" s="139" t="s">
        <v>178</v>
      </c>
      <c r="E370" s="140" t="s">
        <v>989</v>
      </c>
      <c r="F370" s="141" t="s">
        <v>990</v>
      </c>
      <c r="G370" s="142" t="s">
        <v>334</v>
      </c>
      <c r="H370" s="143">
        <v>2</v>
      </c>
      <c r="I370" s="144"/>
      <c r="J370" s="145">
        <f>ROUND(I370*H370,2)</f>
        <v>0</v>
      </c>
      <c r="K370" s="146"/>
      <c r="L370" s="28"/>
      <c r="M370" s="147" t="s">
        <v>1</v>
      </c>
      <c r="N370" s="148" t="s">
        <v>41</v>
      </c>
      <c r="P370" s="149">
        <f>O370*H370</f>
        <v>0</v>
      </c>
      <c r="Q370" s="149">
        <v>0</v>
      </c>
      <c r="R370" s="149">
        <f>Q370*H370</f>
        <v>0</v>
      </c>
      <c r="S370" s="149">
        <v>0</v>
      </c>
      <c r="T370" s="150">
        <f>S370*H370</f>
        <v>0</v>
      </c>
      <c r="AR370" s="151" t="s">
        <v>182</v>
      </c>
      <c r="AT370" s="151" t="s">
        <v>178</v>
      </c>
      <c r="AU370" s="151" t="s">
        <v>88</v>
      </c>
      <c r="AY370" s="13" t="s">
        <v>176</v>
      </c>
      <c r="BE370" s="152">
        <f>IF(N370="základná",J370,0)</f>
        <v>0</v>
      </c>
      <c r="BF370" s="152">
        <f>IF(N370="znížená",J370,0)</f>
        <v>0</v>
      </c>
      <c r="BG370" s="152">
        <f>IF(N370="zákl. prenesená",J370,0)</f>
        <v>0</v>
      </c>
      <c r="BH370" s="152">
        <f>IF(N370="zníž. prenesená",J370,0)</f>
        <v>0</v>
      </c>
      <c r="BI370" s="152">
        <f>IF(N370="nulová",J370,0)</f>
        <v>0</v>
      </c>
      <c r="BJ370" s="13" t="s">
        <v>88</v>
      </c>
      <c r="BK370" s="152">
        <f>ROUND(I370*H370,2)</f>
        <v>0</v>
      </c>
      <c r="BL370" s="13" t="s">
        <v>182</v>
      </c>
      <c r="BM370" s="151" t="s">
        <v>991</v>
      </c>
    </row>
    <row r="371" spans="2:65" s="1" customFormat="1" ht="16.5" customHeight="1">
      <c r="B371" s="28"/>
      <c r="C371" s="139" t="s">
        <v>992</v>
      </c>
      <c r="D371" s="139" t="s">
        <v>178</v>
      </c>
      <c r="E371" s="140" t="s">
        <v>993</v>
      </c>
      <c r="F371" s="141" t="s">
        <v>994</v>
      </c>
      <c r="G371" s="142" t="s">
        <v>334</v>
      </c>
      <c r="H371" s="143">
        <v>10</v>
      </c>
      <c r="I371" s="144"/>
      <c r="J371" s="145">
        <f>ROUND(I371*H371,2)</f>
        <v>0</v>
      </c>
      <c r="K371" s="146"/>
      <c r="L371" s="28"/>
      <c r="M371" s="147" t="s">
        <v>1</v>
      </c>
      <c r="N371" s="148" t="s">
        <v>41</v>
      </c>
      <c r="P371" s="149">
        <f>O371*H371</f>
        <v>0</v>
      </c>
      <c r="Q371" s="149">
        <v>0</v>
      </c>
      <c r="R371" s="149">
        <f>Q371*H371</f>
        <v>0</v>
      </c>
      <c r="S371" s="149">
        <v>0</v>
      </c>
      <c r="T371" s="150">
        <f>S371*H371</f>
        <v>0</v>
      </c>
      <c r="AR371" s="151" t="s">
        <v>182</v>
      </c>
      <c r="AT371" s="151" t="s">
        <v>178</v>
      </c>
      <c r="AU371" s="151" t="s">
        <v>88</v>
      </c>
      <c r="AY371" s="13" t="s">
        <v>176</v>
      </c>
      <c r="BE371" s="152">
        <f>IF(N371="základná",J371,0)</f>
        <v>0</v>
      </c>
      <c r="BF371" s="152">
        <f>IF(N371="znížená",J371,0)</f>
        <v>0</v>
      </c>
      <c r="BG371" s="152">
        <f>IF(N371="zákl. prenesená",J371,0)</f>
        <v>0</v>
      </c>
      <c r="BH371" s="152">
        <f>IF(N371="zníž. prenesená",J371,0)</f>
        <v>0</v>
      </c>
      <c r="BI371" s="152">
        <f>IF(N371="nulová",J371,0)</f>
        <v>0</v>
      </c>
      <c r="BJ371" s="13" t="s">
        <v>88</v>
      </c>
      <c r="BK371" s="152">
        <f>ROUND(I371*H371,2)</f>
        <v>0</v>
      </c>
      <c r="BL371" s="13" t="s">
        <v>182</v>
      </c>
      <c r="BM371" s="151" t="s">
        <v>995</v>
      </c>
    </row>
    <row r="372" spans="2:65" s="11" customFormat="1" ht="22.75" customHeight="1">
      <c r="B372" s="127"/>
      <c r="D372" s="128" t="s">
        <v>74</v>
      </c>
      <c r="E372" s="137" t="s">
        <v>996</v>
      </c>
      <c r="F372" s="137" t="s">
        <v>997</v>
      </c>
      <c r="I372" s="130"/>
      <c r="J372" s="138">
        <f>BK372</f>
        <v>0</v>
      </c>
      <c r="L372" s="127"/>
      <c r="M372" s="132"/>
      <c r="P372" s="133">
        <f>SUM(P373:P376)</f>
        <v>0</v>
      </c>
      <c r="R372" s="133">
        <f>SUM(R373:R376)</f>
        <v>0</v>
      </c>
      <c r="T372" s="134">
        <f>SUM(T373:T376)</f>
        <v>0</v>
      </c>
      <c r="AR372" s="128" t="s">
        <v>82</v>
      </c>
      <c r="AT372" s="135" t="s">
        <v>74</v>
      </c>
      <c r="AU372" s="135" t="s">
        <v>82</v>
      </c>
      <c r="AY372" s="128" t="s">
        <v>176</v>
      </c>
      <c r="BK372" s="136">
        <f>SUM(BK373:BK376)</f>
        <v>0</v>
      </c>
    </row>
    <row r="373" spans="2:65" s="1" customFormat="1" ht="16.5" customHeight="1">
      <c r="B373" s="28"/>
      <c r="C373" s="139" t="s">
        <v>998</v>
      </c>
      <c r="D373" s="139" t="s">
        <v>178</v>
      </c>
      <c r="E373" s="140" t="s">
        <v>999</v>
      </c>
      <c r="F373" s="141" t="s">
        <v>1000</v>
      </c>
      <c r="G373" s="142" t="s">
        <v>821</v>
      </c>
      <c r="H373" s="143">
        <v>1</v>
      </c>
      <c r="I373" s="144"/>
      <c r="J373" s="145">
        <f>ROUND(I373*H373,2)</f>
        <v>0</v>
      </c>
      <c r="K373" s="146"/>
      <c r="L373" s="28"/>
      <c r="M373" s="147" t="s">
        <v>1</v>
      </c>
      <c r="N373" s="148" t="s">
        <v>41</v>
      </c>
      <c r="P373" s="149">
        <f>O373*H373</f>
        <v>0</v>
      </c>
      <c r="Q373" s="149">
        <v>0</v>
      </c>
      <c r="R373" s="149">
        <f>Q373*H373</f>
        <v>0</v>
      </c>
      <c r="S373" s="149">
        <v>0</v>
      </c>
      <c r="T373" s="150">
        <f>S373*H373</f>
        <v>0</v>
      </c>
      <c r="AR373" s="151" t="s">
        <v>182</v>
      </c>
      <c r="AT373" s="151" t="s">
        <v>178</v>
      </c>
      <c r="AU373" s="151" t="s">
        <v>88</v>
      </c>
      <c r="AY373" s="13" t="s">
        <v>176</v>
      </c>
      <c r="BE373" s="152">
        <f>IF(N373="základná",J373,0)</f>
        <v>0</v>
      </c>
      <c r="BF373" s="152">
        <f>IF(N373="znížená",J373,0)</f>
        <v>0</v>
      </c>
      <c r="BG373" s="152">
        <f>IF(N373="zákl. prenesená",J373,0)</f>
        <v>0</v>
      </c>
      <c r="BH373" s="152">
        <f>IF(N373="zníž. prenesená",J373,0)</f>
        <v>0</v>
      </c>
      <c r="BI373" s="152">
        <f>IF(N373="nulová",J373,0)</f>
        <v>0</v>
      </c>
      <c r="BJ373" s="13" t="s">
        <v>88</v>
      </c>
      <c r="BK373" s="152">
        <f>ROUND(I373*H373,2)</f>
        <v>0</v>
      </c>
      <c r="BL373" s="13" t="s">
        <v>182</v>
      </c>
      <c r="BM373" s="151" t="s">
        <v>1001</v>
      </c>
    </row>
    <row r="374" spans="2:65" s="1" customFormat="1" ht="16.5" customHeight="1">
      <c r="B374" s="28"/>
      <c r="C374" s="139" t="s">
        <v>1002</v>
      </c>
      <c r="D374" s="139" t="s">
        <v>178</v>
      </c>
      <c r="E374" s="140" t="s">
        <v>1003</v>
      </c>
      <c r="F374" s="141" t="s">
        <v>1004</v>
      </c>
      <c r="G374" s="142" t="s">
        <v>334</v>
      </c>
      <c r="H374" s="143">
        <v>16</v>
      </c>
      <c r="I374" s="144"/>
      <c r="J374" s="145">
        <f>ROUND(I374*H374,2)</f>
        <v>0</v>
      </c>
      <c r="K374" s="146"/>
      <c r="L374" s="28"/>
      <c r="M374" s="147" t="s">
        <v>1</v>
      </c>
      <c r="N374" s="148" t="s">
        <v>41</v>
      </c>
      <c r="P374" s="149">
        <f>O374*H374</f>
        <v>0</v>
      </c>
      <c r="Q374" s="149">
        <v>0</v>
      </c>
      <c r="R374" s="149">
        <f>Q374*H374</f>
        <v>0</v>
      </c>
      <c r="S374" s="149">
        <v>0</v>
      </c>
      <c r="T374" s="150">
        <f>S374*H374</f>
        <v>0</v>
      </c>
      <c r="AR374" s="151" t="s">
        <v>182</v>
      </c>
      <c r="AT374" s="151" t="s">
        <v>178</v>
      </c>
      <c r="AU374" s="151" t="s">
        <v>88</v>
      </c>
      <c r="AY374" s="13" t="s">
        <v>176</v>
      </c>
      <c r="BE374" s="152">
        <f>IF(N374="základná",J374,0)</f>
        <v>0</v>
      </c>
      <c r="BF374" s="152">
        <f>IF(N374="znížená",J374,0)</f>
        <v>0</v>
      </c>
      <c r="BG374" s="152">
        <f>IF(N374="zákl. prenesená",J374,0)</f>
        <v>0</v>
      </c>
      <c r="BH374" s="152">
        <f>IF(N374="zníž. prenesená",J374,0)</f>
        <v>0</v>
      </c>
      <c r="BI374" s="152">
        <f>IF(N374="nulová",J374,0)</f>
        <v>0</v>
      </c>
      <c r="BJ374" s="13" t="s">
        <v>88</v>
      </c>
      <c r="BK374" s="152">
        <f>ROUND(I374*H374,2)</f>
        <v>0</v>
      </c>
      <c r="BL374" s="13" t="s">
        <v>182</v>
      </c>
      <c r="BM374" s="151" t="s">
        <v>1005</v>
      </c>
    </row>
    <row r="375" spans="2:65" s="1" customFormat="1" ht="16.5" customHeight="1">
      <c r="B375" s="28"/>
      <c r="C375" s="139" t="s">
        <v>1006</v>
      </c>
      <c r="D375" s="139" t="s">
        <v>178</v>
      </c>
      <c r="E375" s="140" t="s">
        <v>1007</v>
      </c>
      <c r="F375" s="141" t="s">
        <v>1008</v>
      </c>
      <c r="G375" s="142" t="s">
        <v>334</v>
      </c>
      <c r="H375" s="143">
        <v>64</v>
      </c>
      <c r="I375" s="144"/>
      <c r="J375" s="145">
        <f>ROUND(I375*H375,2)</f>
        <v>0</v>
      </c>
      <c r="K375" s="146"/>
      <c r="L375" s="28"/>
      <c r="M375" s="147" t="s">
        <v>1</v>
      </c>
      <c r="N375" s="148" t="s">
        <v>41</v>
      </c>
      <c r="P375" s="149">
        <f>O375*H375</f>
        <v>0</v>
      </c>
      <c r="Q375" s="149">
        <v>0</v>
      </c>
      <c r="R375" s="149">
        <f>Q375*H375</f>
        <v>0</v>
      </c>
      <c r="S375" s="149">
        <v>0</v>
      </c>
      <c r="T375" s="150">
        <f>S375*H375</f>
        <v>0</v>
      </c>
      <c r="AR375" s="151" t="s">
        <v>182</v>
      </c>
      <c r="AT375" s="151" t="s">
        <v>178</v>
      </c>
      <c r="AU375" s="151" t="s">
        <v>88</v>
      </c>
      <c r="AY375" s="13" t="s">
        <v>176</v>
      </c>
      <c r="BE375" s="152">
        <f>IF(N375="základná",J375,0)</f>
        <v>0</v>
      </c>
      <c r="BF375" s="152">
        <f>IF(N375="znížená",J375,0)</f>
        <v>0</v>
      </c>
      <c r="BG375" s="152">
        <f>IF(N375="zákl. prenesená",J375,0)</f>
        <v>0</v>
      </c>
      <c r="BH375" s="152">
        <f>IF(N375="zníž. prenesená",J375,0)</f>
        <v>0</v>
      </c>
      <c r="BI375" s="152">
        <f>IF(N375="nulová",J375,0)</f>
        <v>0</v>
      </c>
      <c r="BJ375" s="13" t="s">
        <v>88</v>
      </c>
      <c r="BK375" s="152">
        <f>ROUND(I375*H375,2)</f>
        <v>0</v>
      </c>
      <c r="BL375" s="13" t="s">
        <v>182</v>
      </c>
      <c r="BM375" s="151" t="s">
        <v>1009</v>
      </c>
    </row>
    <row r="376" spans="2:65" s="1" customFormat="1" ht="49" customHeight="1">
      <c r="B376" s="28"/>
      <c r="C376" s="139" t="s">
        <v>1010</v>
      </c>
      <c r="D376" s="139" t="s">
        <v>178</v>
      </c>
      <c r="E376" s="140" t="s">
        <v>1011</v>
      </c>
      <c r="F376" s="141" t="s">
        <v>1012</v>
      </c>
      <c r="G376" s="142" t="s">
        <v>334</v>
      </c>
      <c r="H376" s="143">
        <v>1</v>
      </c>
      <c r="I376" s="144"/>
      <c r="J376" s="145">
        <f>ROUND(I376*H376,2)</f>
        <v>0</v>
      </c>
      <c r="K376" s="146"/>
      <c r="L376" s="28"/>
      <c r="M376" s="147" t="s">
        <v>1</v>
      </c>
      <c r="N376" s="148" t="s">
        <v>41</v>
      </c>
      <c r="P376" s="149">
        <f>O376*H376</f>
        <v>0</v>
      </c>
      <c r="Q376" s="149">
        <v>0</v>
      </c>
      <c r="R376" s="149">
        <f>Q376*H376</f>
        <v>0</v>
      </c>
      <c r="S376" s="149">
        <v>0</v>
      </c>
      <c r="T376" s="150">
        <f>S376*H376</f>
        <v>0</v>
      </c>
      <c r="AR376" s="151" t="s">
        <v>182</v>
      </c>
      <c r="AT376" s="151" t="s">
        <v>178</v>
      </c>
      <c r="AU376" s="151" t="s">
        <v>88</v>
      </c>
      <c r="AY376" s="13" t="s">
        <v>176</v>
      </c>
      <c r="BE376" s="152">
        <f>IF(N376="základná",J376,0)</f>
        <v>0</v>
      </c>
      <c r="BF376" s="152">
        <f>IF(N376="znížená",J376,0)</f>
        <v>0</v>
      </c>
      <c r="BG376" s="152">
        <f>IF(N376="zákl. prenesená",J376,0)</f>
        <v>0</v>
      </c>
      <c r="BH376" s="152">
        <f>IF(N376="zníž. prenesená",J376,0)</f>
        <v>0</v>
      </c>
      <c r="BI376" s="152">
        <f>IF(N376="nulová",J376,0)</f>
        <v>0</v>
      </c>
      <c r="BJ376" s="13" t="s">
        <v>88</v>
      </c>
      <c r="BK376" s="152">
        <f>ROUND(I376*H376,2)</f>
        <v>0</v>
      </c>
      <c r="BL376" s="13" t="s">
        <v>182</v>
      </c>
      <c r="BM376" s="151" t="s">
        <v>1013</v>
      </c>
    </row>
    <row r="377" spans="2:65" s="11" customFormat="1" ht="26" customHeight="1">
      <c r="B377" s="127"/>
      <c r="D377" s="128" t="s">
        <v>74</v>
      </c>
      <c r="E377" s="129" t="s">
        <v>236</v>
      </c>
      <c r="F377" s="129" t="s">
        <v>1014</v>
      </c>
      <c r="I377" s="130"/>
      <c r="J377" s="131">
        <f>BK377</f>
        <v>0</v>
      </c>
      <c r="L377" s="127"/>
      <c r="M377" s="132"/>
      <c r="P377" s="133">
        <f>P378+P380</f>
        <v>0</v>
      </c>
      <c r="R377" s="133">
        <f>R378+R380</f>
        <v>0</v>
      </c>
      <c r="T377" s="134">
        <f>T378+T380</f>
        <v>0</v>
      </c>
      <c r="AR377" s="128" t="s">
        <v>187</v>
      </c>
      <c r="AT377" s="135" t="s">
        <v>74</v>
      </c>
      <c r="AU377" s="135" t="s">
        <v>75</v>
      </c>
      <c r="AY377" s="128" t="s">
        <v>176</v>
      </c>
      <c r="BK377" s="136">
        <f>BK378+BK380</f>
        <v>0</v>
      </c>
    </row>
    <row r="378" spans="2:65" s="11" customFormat="1" ht="22.75" customHeight="1">
      <c r="B378" s="127"/>
      <c r="D378" s="128" t="s">
        <v>74</v>
      </c>
      <c r="E378" s="137" t="s">
        <v>1015</v>
      </c>
      <c r="F378" s="137" t="s">
        <v>1016</v>
      </c>
      <c r="I378" s="130"/>
      <c r="J378" s="138">
        <f>BK378</f>
        <v>0</v>
      </c>
      <c r="L378" s="127"/>
      <c r="M378" s="132"/>
      <c r="P378" s="133">
        <f>P379</f>
        <v>0</v>
      </c>
      <c r="R378" s="133">
        <f>R379</f>
        <v>0</v>
      </c>
      <c r="T378" s="134">
        <f>T379</f>
        <v>0</v>
      </c>
      <c r="AR378" s="128" t="s">
        <v>187</v>
      </c>
      <c r="AT378" s="135" t="s">
        <v>74</v>
      </c>
      <c r="AU378" s="135" t="s">
        <v>82</v>
      </c>
      <c r="AY378" s="128" t="s">
        <v>176</v>
      </c>
      <c r="BK378" s="136">
        <f>BK379</f>
        <v>0</v>
      </c>
    </row>
    <row r="379" spans="2:65" s="1" customFormat="1" ht="24.25" customHeight="1">
      <c r="B379" s="28"/>
      <c r="C379" s="139" t="s">
        <v>1017</v>
      </c>
      <c r="D379" s="139" t="s">
        <v>178</v>
      </c>
      <c r="E379" s="140" t="s">
        <v>1018</v>
      </c>
      <c r="F379" s="141" t="s">
        <v>1019</v>
      </c>
      <c r="G379" s="142" t="s">
        <v>821</v>
      </c>
      <c r="H379" s="143">
        <v>1</v>
      </c>
      <c r="I379" s="144"/>
      <c r="J379" s="145">
        <f>ROUND(I379*H379,2)</f>
        <v>0</v>
      </c>
      <c r="K379" s="146"/>
      <c r="L379" s="28"/>
      <c r="M379" s="147" t="s">
        <v>1</v>
      </c>
      <c r="N379" s="148" t="s">
        <v>41</v>
      </c>
      <c r="P379" s="149">
        <f>O379*H379</f>
        <v>0</v>
      </c>
      <c r="Q379" s="149">
        <v>0</v>
      </c>
      <c r="R379" s="149">
        <f>Q379*H379</f>
        <v>0</v>
      </c>
      <c r="S379" s="149">
        <v>0</v>
      </c>
      <c r="T379" s="150">
        <f>S379*H379</f>
        <v>0</v>
      </c>
      <c r="AR379" s="151" t="s">
        <v>440</v>
      </c>
      <c r="AT379" s="151" t="s">
        <v>178</v>
      </c>
      <c r="AU379" s="151" t="s">
        <v>88</v>
      </c>
      <c r="AY379" s="13" t="s">
        <v>176</v>
      </c>
      <c r="BE379" s="152">
        <f>IF(N379="základná",J379,0)</f>
        <v>0</v>
      </c>
      <c r="BF379" s="152">
        <f>IF(N379="znížená",J379,0)</f>
        <v>0</v>
      </c>
      <c r="BG379" s="152">
        <f>IF(N379="zákl. prenesená",J379,0)</f>
        <v>0</v>
      </c>
      <c r="BH379" s="152">
        <f>IF(N379="zníž. prenesená",J379,0)</f>
        <v>0</v>
      </c>
      <c r="BI379" s="152">
        <f>IF(N379="nulová",J379,0)</f>
        <v>0</v>
      </c>
      <c r="BJ379" s="13" t="s">
        <v>88</v>
      </c>
      <c r="BK379" s="152">
        <f>ROUND(I379*H379,2)</f>
        <v>0</v>
      </c>
      <c r="BL379" s="13" t="s">
        <v>440</v>
      </c>
      <c r="BM379" s="151" t="s">
        <v>1020</v>
      </c>
    </row>
    <row r="380" spans="2:65" s="11" customFormat="1" ht="22.75" customHeight="1">
      <c r="B380" s="127"/>
      <c r="D380" s="128" t="s">
        <v>74</v>
      </c>
      <c r="E380" s="137" t="s">
        <v>1021</v>
      </c>
      <c r="F380" s="137" t="s">
        <v>1022</v>
      </c>
      <c r="I380" s="130"/>
      <c r="J380" s="138">
        <f>BK380</f>
        <v>0</v>
      </c>
      <c r="L380" s="127"/>
      <c r="M380" s="132"/>
      <c r="P380" s="133">
        <f>SUM(P381:P388)</f>
        <v>0</v>
      </c>
      <c r="R380" s="133">
        <f>SUM(R381:R388)</f>
        <v>0</v>
      </c>
      <c r="T380" s="134">
        <f>SUM(T381:T388)</f>
        <v>0</v>
      </c>
      <c r="AR380" s="128" t="s">
        <v>187</v>
      </c>
      <c r="AT380" s="135" t="s">
        <v>74</v>
      </c>
      <c r="AU380" s="135" t="s">
        <v>82</v>
      </c>
      <c r="AY380" s="128" t="s">
        <v>176</v>
      </c>
      <c r="BK380" s="136">
        <f>SUM(BK381:BK388)</f>
        <v>0</v>
      </c>
    </row>
    <row r="381" spans="2:65" s="1" customFormat="1" ht="33" customHeight="1">
      <c r="B381" s="28"/>
      <c r="C381" s="139" t="s">
        <v>1023</v>
      </c>
      <c r="D381" s="139" t="s">
        <v>178</v>
      </c>
      <c r="E381" s="140" t="s">
        <v>1024</v>
      </c>
      <c r="F381" s="141" t="s">
        <v>1025</v>
      </c>
      <c r="G381" s="142" t="s">
        <v>1026</v>
      </c>
      <c r="H381" s="143">
        <v>793.57</v>
      </c>
      <c r="I381" s="144"/>
      <c r="J381" s="145">
        <f t="shared" ref="J381:J388" si="110">ROUND(I381*H381,2)</f>
        <v>0</v>
      </c>
      <c r="K381" s="146"/>
      <c r="L381" s="28"/>
      <c r="M381" s="147" t="s">
        <v>1</v>
      </c>
      <c r="N381" s="148" t="s">
        <v>41</v>
      </c>
      <c r="P381" s="149">
        <f t="shared" ref="P381:P388" si="111">O381*H381</f>
        <v>0</v>
      </c>
      <c r="Q381" s="149">
        <v>0</v>
      </c>
      <c r="R381" s="149">
        <f t="shared" ref="R381:R388" si="112">Q381*H381</f>
        <v>0</v>
      </c>
      <c r="S381" s="149">
        <v>0</v>
      </c>
      <c r="T381" s="150">
        <f t="shared" ref="T381:T388" si="113">S381*H381</f>
        <v>0</v>
      </c>
      <c r="AR381" s="151" t="s">
        <v>440</v>
      </c>
      <c r="AT381" s="151" t="s">
        <v>178</v>
      </c>
      <c r="AU381" s="151" t="s">
        <v>88</v>
      </c>
      <c r="AY381" s="13" t="s">
        <v>176</v>
      </c>
      <c r="BE381" s="152">
        <f t="shared" ref="BE381:BE388" si="114">IF(N381="základná",J381,0)</f>
        <v>0</v>
      </c>
      <c r="BF381" s="152">
        <f t="shared" ref="BF381:BF388" si="115">IF(N381="znížená",J381,0)</f>
        <v>0</v>
      </c>
      <c r="BG381" s="152">
        <f t="shared" ref="BG381:BG388" si="116">IF(N381="zákl. prenesená",J381,0)</f>
        <v>0</v>
      </c>
      <c r="BH381" s="152">
        <f t="shared" ref="BH381:BH388" si="117">IF(N381="zníž. prenesená",J381,0)</f>
        <v>0</v>
      </c>
      <c r="BI381" s="152">
        <f t="shared" ref="BI381:BI388" si="118">IF(N381="nulová",J381,0)</f>
        <v>0</v>
      </c>
      <c r="BJ381" s="13" t="s">
        <v>88</v>
      </c>
      <c r="BK381" s="152">
        <f t="shared" ref="BK381:BK388" si="119">ROUND(I381*H381,2)</f>
        <v>0</v>
      </c>
      <c r="BL381" s="13" t="s">
        <v>440</v>
      </c>
      <c r="BM381" s="151" t="s">
        <v>1027</v>
      </c>
    </row>
    <row r="382" spans="2:65" s="1" customFormat="1" ht="24.25" customHeight="1">
      <c r="B382" s="28"/>
      <c r="C382" s="153" t="s">
        <v>1028</v>
      </c>
      <c r="D382" s="153" t="s">
        <v>236</v>
      </c>
      <c r="E382" s="154" t="s">
        <v>1029</v>
      </c>
      <c r="F382" s="155" t="s">
        <v>1030</v>
      </c>
      <c r="G382" s="156" t="s">
        <v>229</v>
      </c>
      <c r="H382" s="157">
        <v>79.356999999999999</v>
      </c>
      <c r="I382" s="158"/>
      <c r="J382" s="159">
        <f t="shared" si="110"/>
        <v>0</v>
      </c>
      <c r="K382" s="160"/>
      <c r="L382" s="161"/>
      <c r="M382" s="162" t="s">
        <v>1</v>
      </c>
      <c r="N382" s="163" t="s">
        <v>41</v>
      </c>
      <c r="P382" s="149">
        <f t="shared" si="111"/>
        <v>0</v>
      </c>
      <c r="Q382" s="149">
        <v>0</v>
      </c>
      <c r="R382" s="149">
        <f t="shared" si="112"/>
        <v>0</v>
      </c>
      <c r="S382" s="149">
        <v>0</v>
      </c>
      <c r="T382" s="150">
        <f t="shared" si="113"/>
        <v>0</v>
      </c>
      <c r="AR382" s="151" t="s">
        <v>1031</v>
      </c>
      <c r="AT382" s="151" t="s">
        <v>236</v>
      </c>
      <c r="AU382" s="151" t="s">
        <v>88</v>
      </c>
      <c r="AY382" s="13" t="s">
        <v>176</v>
      </c>
      <c r="BE382" s="152">
        <f t="shared" si="114"/>
        <v>0</v>
      </c>
      <c r="BF382" s="152">
        <f t="shared" si="115"/>
        <v>0</v>
      </c>
      <c r="BG382" s="152">
        <f t="shared" si="116"/>
        <v>0</v>
      </c>
      <c r="BH382" s="152">
        <f t="shared" si="117"/>
        <v>0</v>
      </c>
      <c r="BI382" s="152">
        <f t="shared" si="118"/>
        <v>0</v>
      </c>
      <c r="BJ382" s="13" t="s">
        <v>88</v>
      </c>
      <c r="BK382" s="152">
        <f t="shared" si="119"/>
        <v>0</v>
      </c>
      <c r="BL382" s="13" t="s">
        <v>440</v>
      </c>
      <c r="BM382" s="151" t="s">
        <v>1032</v>
      </c>
    </row>
    <row r="383" spans="2:65" s="1" customFormat="1" ht="24.25" customHeight="1">
      <c r="B383" s="28"/>
      <c r="C383" s="139" t="s">
        <v>1033</v>
      </c>
      <c r="D383" s="139" t="s">
        <v>178</v>
      </c>
      <c r="E383" s="140" t="s">
        <v>1034</v>
      </c>
      <c r="F383" s="141" t="s">
        <v>1035</v>
      </c>
      <c r="G383" s="142" t="s">
        <v>247</v>
      </c>
      <c r="H383" s="143">
        <v>495.6</v>
      </c>
      <c r="I383" s="144"/>
      <c r="J383" s="145">
        <f t="shared" si="110"/>
        <v>0</v>
      </c>
      <c r="K383" s="146"/>
      <c r="L383" s="28"/>
      <c r="M383" s="147" t="s">
        <v>1</v>
      </c>
      <c r="N383" s="148" t="s">
        <v>41</v>
      </c>
      <c r="P383" s="149">
        <f t="shared" si="111"/>
        <v>0</v>
      </c>
      <c r="Q383" s="149">
        <v>0</v>
      </c>
      <c r="R383" s="149">
        <f t="shared" si="112"/>
        <v>0</v>
      </c>
      <c r="S383" s="149">
        <v>0</v>
      </c>
      <c r="T383" s="150">
        <f t="shared" si="113"/>
        <v>0</v>
      </c>
      <c r="AR383" s="151" t="s">
        <v>440</v>
      </c>
      <c r="AT383" s="151" t="s">
        <v>178</v>
      </c>
      <c r="AU383" s="151" t="s">
        <v>88</v>
      </c>
      <c r="AY383" s="13" t="s">
        <v>176</v>
      </c>
      <c r="BE383" s="152">
        <f t="shared" si="114"/>
        <v>0</v>
      </c>
      <c r="BF383" s="152">
        <f t="shared" si="115"/>
        <v>0</v>
      </c>
      <c r="BG383" s="152">
        <f t="shared" si="116"/>
        <v>0</v>
      </c>
      <c r="BH383" s="152">
        <f t="shared" si="117"/>
        <v>0</v>
      </c>
      <c r="BI383" s="152">
        <f t="shared" si="118"/>
        <v>0</v>
      </c>
      <c r="BJ383" s="13" t="s">
        <v>88</v>
      </c>
      <c r="BK383" s="152">
        <f t="shared" si="119"/>
        <v>0</v>
      </c>
      <c r="BL383" s="13" t="s">
        <v>440</v>
      </c>
      <c r="BM383" s="151" t="s">
        <v>1036</v>
      </c>
    </row>
    <row r="384" spans="2:65" s="1" customFormat="1" ht="21.75" customHeight="1">
      <c r="B384" s="28"/>
      <c r="C384" s="153" t="s">
        <v>1037</v>
      </c>
      <c r="D384" s="153" t="s">
        <v>236</v>
      </c>
      <c r="E384" s="154" t="s">
        <v>1038</v>
      </c>
      <c r="F384" s="155" t="s">
        <v>1039</v>
      </c>
      <c r="G384" s="156" t="s">
        <v>247</v>
      </c>
      <c r="H384" s="157">
        <v>545.16</v>
      </c>
      <c r="I384" s="158"/>
      <c r="J384" s="159">
        <f t="shared" si="110"/>
        <v>0</v>
      </c>
      <c r="K384" s="160"/>
      <c r="L384" s="161"/>
      <c r="M384" s="162" t="s">
        <v>1</v>
      </c>
      <c r="N384" s="163" t="s">
        <v>41</v>
      </c>
      <c r="P384" s="149">
        <f t="shared" si="111"/>
        <v>0</v>
      </c>
      <c r="Q384" s="149">
        <v>0</v>
      </c>
      <c r="R384" s="149">
        <f t="shared" si="112"/>
        <v>0</v>
      </c>
      <c r="S384" s="149">
        <v>0</v>
      </c>
      <c r="T384" s="150">
        <f t="shared" si="113"/>
        <v>0</v>
      </c>
      <c r="AR384" s="151" t="s">
        <v>1031</v>
      </c>
      <c r="AT384" s="151" t="s">
        <v>236</v>
      </c>
      <c r="AU384" s="151" t="s">
        <v>88</v>
      </c>
      <c r="AY384" s="13" t="s">
        <v>176</v>
      </c>
      <c r="BE384" s="152">
        <f t="shared" si="114"/>
        <v>0</v>
      </c>
      <c r="BF384" s="152">
        <f t="shared" si="115"/>
        <v>0</v>
      </c>
      <c r="BG384" s="152">
        <f t="shared" si="116"/>
        <v>0</v>
      </c>
      <c r="BH384" s="152">
        <f t="shared" si="117"/>
        <v>0</v>
      </c>
      <c r="BI384" s="152">
        <f t="shared" si="118"/>
        <v>0</v>
      </c>
      <c r="BJ384" s="13" t="s">
        <v>88</v>
      </c>
      <c r="BK384" s="152">
        <f t="shared" si="119"/>
        <v>0</v>
      </c>
      <c r="BL384" s="13" t="s">
        <v>440</v>
      </c>
      <c r="BM384" s="151" t="s">
        <v>1040</v>
      </c>
    </row>
    <row r="385" spans="2:65" s="1" customFormat="1" ht="24.25" customHeight="1">
      <c r="B385" s="28"/>
      <c r="C385" s="139" t="s">
        <v>1041</v>
      </c>
      <c r="D385" s="139" t="s">
        <v>178</v>
      </c>
      <c r="E385" s="140" t="s">
        <v>1042</v>
      </c>
      <c r="F385" s="141" t="s">
        <v>1043</v>
      </c>
      <c r="G385" s="142" t="s">
        <v>776</v>
      </c>
      <c r="H385" s="143">
        <v>9195.7000000000007</v>
      </c>
      <c r="I385" s="144"/>
      <c r="J385" s="145">
        <f t="shared" si="110"/>
        <v>0</v>
      </c>
      <c r="K385" s="146"/>
      <c r="L385" s="28"/>
      <c r="M385" s="147" t="s">
        <v>1</v>
      </c>
      <c r="N385" s="148" t="s">
        <v>41</v>
      </c>
      <c r="P385" s="149">
        <f t="shared" si="111"/>
        <v>0</v>
      </c>
      <c r="Q385" s="149">
        <v>0</v>
      </c>
      <c r="R385" s="149">
        <f t="shared" si="112"/>
        <v>0</v>
      </c>
      <c r="S385" s="149">
        <v>0</v>
      </c>
      <c r="T385" s="150">
        <f t="shared" si="113"/>
        <v>0</v>
      </c>
      <c r="AR385" s="151" t="s">
        <v>440</v>
      </c>
      <c r="AT385" s="151" t="s">
        <v>178</v>
      </c>
      <c r="AU385" s="151" t="s">
        <v>88</v>
      </c>
      <c r="AY385" s="13" t="s">
        <v>176</v>
      </c>
      <c r="BE385" s="152">
        <f t="shared" si="114"/>
        <v>0</v>
      </c>
      <c r="BF385" s="152">
        <f t="shared" si="115"/>
        <v>0</v>
      </c>
      <c r="BG385" s="152">
        <f t="shared" si="116"/>
        <v>0</v>
      </c>
      <c r="BH385" s="152">
        <f t="shared" si="117"/>
        <v>0</v>
      </c>
      <c r="BI385" s="152">
        <f t="shared" si="118"/>
        <v>0</v>
      </c>
      <c r="BJ385" s="13" t="s">
        <v>88</v>
      </c>
      <c r="BK385" s="152">
        <f t="shared" si="119"/>
        <v>0</v>
      </c>
      <c r="BL385" s="13" t="s">
        <v>440</v>
      </c>
      <c r="BM385" s="151" t="s">
        <v>1044</v>
      </c>
    </row>
    <row r="386" spans="2:65" s="1" customFormat="1" ht="24.25" customHeight="1">
      <c r="B386" s="28"/>
      <c r="C386" s="153" t="s">
        <v>1045</v>
      </c>
      <c r="D386" s="153" t="s">
        <v>236</v>
      </c>
      <c r="E386" s="154" t="s">
        <v>1046</v>
      </c>
      <c r="F386" s="155" t="s">
        <v>1047</v>
      </c>
      <c r="G386" s="156" t="s">
        <v>229</v>
      </c>
      <c r="H386" s="157">
        <v>9.1959999999999997</v>
      </c>
      <c r="I386" s="158"/>
      <c r="J386" s="159">
        <f t="shared" si="110"/>
        <v>0</v>
      </c>
      <c r="K386" s="160"/>
      <c r="L386" s="161"/>
      <c r="M386" s="162" t="s">
        <v>1</v>
      </c>
      <c r="N386" s="163" t="s">
        <v>41</v>
      </c>
      <c r="P386" s="149">
        <f t="shared" si="111"/>
        <v>0</v>
      </c>
      <c r="Q386" s="149">
        <v>0</v>
      </c>
      <c r="R386" s="149">
        <f t="shared" si="112"/>
        <v>0</v>
      </c>
      <c r="S386" s="149">
        <v>0</v>
      </c>
      <c r="T386" s="150">
        <f t="shared" si="113"/>
        <v>0</v>
      </c>
      <c r="AR386" s="151" t="s">
        <v>1031</v>
      </c>
      <c r="AT386" s="151" t="s">
        <v>236</v>
      </c>
      <c r="AU386" s="151" t="s">
        <v>88</v>
      </c>
      <c r="AY386" s="13" t="s">
        <v>176</v>
      </c>
      <c r="BE386" s="152">
        <f t="shared" si="114"/>
        <v>0</v>
      </c>
      <c r="BF386" s="152">
        <f t="shared" si="115"/>
        <v>0</v>
      </c>
      <c r="BG386" s="152">
        <f t="shared" si="116"/>
        <v>0</v>
      </c>
      <c r="BH386" s="152">
        <f t="shared" si="117"/>
        <v>0</v>
      </c>
      <c r="BI386" s="152">
        <f t="shared" si="118"/>
        <v>0</v>
      </c>
      <c r="BJ386" s="13" t="s">
        <v>88</v>
      </c>
      <c r="BK386" s="152">
        <f t="shared" si="119"/>
        <v>0</v>
      </c>
      <c r="BL386" s="13" t="s">
        <v>440</v>
      </c>
      <c r="BM386" s="151" t="s">
        <v>1048</v>
      </c>
    </row>
    <row r="387" spans="2:65" s="1" customFormat="1" ht="37.75" customHeight="1">
      <c r="B387" s="28"/>
      <c r="C387" s="139" t="s">
        <v>1049</v>
      </c>
      <c r="D387" s="139" t="s">
        <v>178</v>
      </c>
      <c r="E387" s="140" t="s">
        <v>1050</v>
      </c>
      <c r="F387" s="141" t="s">
        <v>1051</v>
      </c>
      <c r="G387" s="142" t="s">
        <v>776</v>
      </c>
      <c r="H387" s="143">
        <v>9195.7000000000007</v>
      </c>
      <c r="I387" s="144"/>
      <c r="J387" s="145">
        <f t="shared" si="110"/>
        <v>0</v>
      </c>
      <c r="K387" s="146"/>
      <c r="L387" s="28"/>
      <c r="M387" s="147" t="s">
        <v>1</v>
      </c>
      <c r="N387" s="148" t="s">
        <v>41</v>
      </c>
      <c r="P387" s="149">
        <f t="shared" si="111"/>
        <v>0</v>
      </c>
      <c r="Q387" s="149">
        <v>0</v>
      </c>
      <c r="R387" s="149">
        <f t="shared" si="112"/>
        <v>0</v>
      </c>
      <c r="S387" s="149">
        <v>0</v>
      </c>
      <c r="T387" s="150">
        <f t="shared" si="113"/>
        <v>0</v>
      </c>
      <c r="AR387" s="151" t="s">
        <v>440</v>
      </c>
      <c r="AT387" s="151" t="s">
        <v>178</v>
      </c>
      <c r="AU387" s="151" t="s">
        <v>88</v>
      </c>
      <c r="AY387" s="13" t="s">
        <v>176</v>
      </c>
      <c r="BE387" s="152">
        <f t="shared" si="114"/>
        <v>0</v>
      </c>
      <c r="BF387" s="152">
        <f t="shared" si="115"/>
        <v>0</v>
      </c>
      <c r="BG387" s="152">
        <f t="shared" si="116"/>
        <v>0</v>
      </c>
      <c r="BH387" s="152">
        <f t="shared" si="117"/>
        <v>0</v>
      </c>
      <c r="BI387" s="152">
        <f t="shared" si="118"/>
        <v>0</v>
      </c>
      <c r="BJ387" s="13" t="s">
        <v>88</v>
      </c>
      <c r="BK387" s="152">
        <f t="shared" si="119"/>
        <v>0</v>
      </c>
      <c r="BL387" s="13" t="s">
        <v>440</v>
      </c>
      <c r="BM387" s="151" t="s">
        <v>1052</v>
      </c>
    </row>
    <row r="388" spans="2:65" s="1" customFormat="1" ht="37.75" customHeight="1">
      <c r="B388" s="28"/>
      <c r="C388" s="139" t="s">
        <v>1053</v>
      </c>
      <c r="D388" s="139" t="s">
        <v>178</v>
      </c>
      <c r="E388" s="140" t="s">
        <v>1054</v>
      </c>
      <c r="F388" s="141" t="s">
        <v>1055</v>
      </c>
      <c r="G388" s="142" t="s">
        <v>776</v>
      </c>
      <c r="H388" s="143">
        <v>79357.3</v>
      </c>
      <c r="I388" s="144"/>
      <c r="J388" s="145">
        <f t="shared" si="110"/>
        <v>0</v>
      </c>
      <c r="K388" s="146"/>
      <c r="L388" s="28"/>
      <c r="M388" s="164" t="s">
        <v>1</v>
      </c>
      <c r="N388" s="165" t="s">
        <v>41</v>
      </c>
      <c r="O388" s="166"/>
      <c r="P388" s="167">
        <f t="shared" si="111"/>
        <v>0</v>
      </c>
      <c r="Q388" s="167">
        <v>0</v>
      </c>
      <c r="R388" s="167">
        <f t="shared" si="112"/>
        <v>0</v>
      </c>
      <c r="S388" s="167">
        <v>0</v>
      </c>
      <c r="T388" s="168">
        <f t="shared" si="113"/>
        <v>0</v>
      </c>
      <c r="AR388" s="151" t="s">
        <v>440</v>
      </c>
      <c r="AT388" s="151" t="s">
        <v>178</v>
      </c>
      <c r="AU388" s="151" t="s">
        <v>88</v>
      </c>
      <c r="AY388" s="13" t="s">
        <v>176</v>
      </c>
      <c r="BE388" s="152">
        <f t="shared" si="114"/>
        <v>0</v>
      </c>
      <c r="BF388" s="152">
        <f t="shared" si="115"/>
        <v>0</v>
      </c>
      <c r="BG388" s="152">
        <f t="shared" si="116"/>
        <v>0</v>
      </c>
      <c r="BH388" s="152">
        <f t="shared" si="117"/>
        <v>0</v>
      </c>
      <c r="BI388" s="152">
        <f t="shared" si="118"/>
        <v>0</v>
      </c>
      <c r="BJ388" s="13" t="s">
        <v>88</v>
      </c>
      <c r="BK388" s="152">
        <f t="shared" si="119"/>
        <v>0</v>
      </c>
      <c r="BL388" s="13" t="s">
        <v>440</v>
      </c>
      <c r="BM388" s="151" t="s">
        <v>1056</v>
      </c>
    </row>
    <row r="389" spans="2:65" s="1" customFormat="1" ht="7" customHeight="1">
      <c r="B389" s="43"/>
      <c r="C389" s="44"/>
      <c r="D389" s="44"/>
      <c r="E389" s="44"/>
      <c r="F389" s="44"/>
      <c r="G389" s="44"/>
      <c r="H389" s="44"/>
      <c r="I389" s="44"/>
      <c r="J389" s="44"/>
      <c r="K389" s="44"/>
      <c r="L389" s="28"/>
    </row>
  </sheetData>
  <sheetProtection algorithmName="SHA-512" hashValue="8bNjyXao0Xkq2miGKRShttqcHxFuD1k7qzjg5+ww7J9tzJhYsXlyKKVUeWZBOrGRYHI26Yt7e0C9mVTmHMcDNA==" saltValue="9o0CLjA7f3HeF2B0Nly4jHAw+CLRueakwUMLFVO2eio2rmjEZkv7rrJa8uvAR09FeyxbkREtpYv+cPDxU6sdSg==" spinCount="100000" sheet="1" objects="1" scenarios="1" formatColumns="0" formatRows="0" autoFilter="0"/>
  <autoFilter ref="C149:K388" xr:uid="{00000000-0009-0000-0000-000001000000}"/>
  <mergeCells count="12">
    <mergeCell ref="E142:H142"/>
    <mergeCell ref="L2:V2"/>
    <mergeCell ref="E85:H85"/>
    <mergeCell ref="E87:H87"/>
    <mergeCell ref="E89:H89"/>
    <mergeCell ref="E138:H138"/>
    <mergeCell ref="E140:H14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202"/>
  <sheetViews>
    <sheetView showGridLines="0" workbookViewId="0"/>
  </sheetViews>
  <sheetFormatPr baseColWidth="10" defaultRowHeight="16"/>
  <cols>
    <col min="1" max="1" width="8.25" customWidth="1"/>
    <col min="2" max="2" width="1.25" customWidth="1"/>
    <col min="3" max="4" width="4.25" customWidth="1"/>
    <col min="5" max="5" width="17.25" customWidth="1"/>
    <col min="6" max="6" width="50.75" customWidth="1"/>
    <col min="7" max="7" width="7.5" customWidth="1"/>
    <col min="8" max="8" width="14" customWidth="1"/>
    <col min="9" max="9" width="15.75" customWidth="1"/>
    <col min="10" max="10" width="22.25" customWidth="1"/>
    <col min="11" max="11" width="22.25" hidden="1" customWidth="1"/>
    <col min="12" max="12" width="9.25" customWidth="1"/>
    <col min="13" max="13" width="10.75" hidden="1" customWidth="1"/>
    <col min="14" max="14" width="9.25" hidden="1"/>
    <col min="15" max="20" width="14.25" hidden="1" customWidth="1"/>
    <col min="21" max="21" width="16.25" hidden="1" customWidth="1"/>
    <col min="22" max="22" width="12.25" customWidth="1"/>
    <col min="23" max="23" width="16.25" customWidth="1"/>
    <col min="24" max="24" width="12.25" customWidth="1"/>
    <col min="25" max="25" width="15" customWidth="1"/>
    <col min="26" max="26" width="11" customWidth="1"/>
    <col min="27" max="27" width="15" customWidth="1"/>
    <col min="28" max="28" width="16.25" customWidth="1"/>
    <col min="29" max="29" width="11" customWidth="1"/>
    <col min="30" max="30" width="15" customWidth="1"/>
    <col min="31" max="31" width="16.25" customWidth="1"/>
    <col min="44" max="65" width="9.25" hidden="1"/>
  </cols>
  <sheetData>
    <row r="2" spans="2:46" ht="37" customHeight="1"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AT2" s="13" t="s">
        <v>92</v>
      </c>
    </row>
    <row r="3" spans="2:46" ht="7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75</v>
      </c>
    </row>
    <row r="4" spans="2:46" ht="25" customHeight="1">
      <c r="B4" s="16"/>
      <c r="D4" s="17" t="s">
        <v>122</v>
      </c>
      <c r="L4" s="16"/>
      <c r="M4" s="92" t="s">
        <v>10</v>
      </c>
      <c r="AT4" s="13" t="s">
        <v>4</v>
      </c>
    </row>
    <row r="5" spans="2:46" ht="7" customHeight="1">
      <c r="B5" s="16"/>
      <c r="L5" s="16"/>
    </row>
    <row r="6" spans="2:46" ht="12" customHeight="1">
      <c r="B6" s="16"/>
      <c r="D6" s="23" t="s">
        <v>15</v>
      </c>
      <c r="L6" s="16"/>
    </row>
    <row r="7" spans="2:46" ht="16.5" customHeight="1">
      <c r="B7" s="16"/>
      <c r="E7" s="216" t="str">
        <f>'Rekapitulácia stavby'!K6</f>
        <v>Lezecké centrum HK Neolit</v>
      </c>
      <c r="F7" s="217"/>
      <c r="G7" s="217"/>
      <c r="H7" s="217"/>
      <c r="L7" s="16"/>
    </row>
    <row r="8" spans="2:46" ht="12" customHeight="1">
      <c r="B8" s="16"/>
      <c r="D8" s="23" t="s">
        <v>123</v>
      </c>
      <c r="L8" s="16"/>
    </row>
    <row r="9" spans="2:46" s="1" customFormat="1" ht="16.5" customHeight="1">
      <c r="B9" s="28"/>
      <c r="E9" s="216" t="s">
        <v>124</v>
      </c>
      <c r="F9" s="218"/>
      <c r="G9" s="218"/>
      <c r="H9" s="218"/>
      <c r="L9" s="28"/>
    </row>
    <row r="10" spans="2:46" s="1" customFormat="1" ht="12" customHeight="1">
      <c r="B10" s="28"/>
      <c r="D10" s="23" t="s">
        <v>125</v>
      </c>
      <c r="L10" s="28"/>
    </row>
    <row r="11" spans="2:46" s="1" customFormat="1" ht="16.5" customHeight="1">
      <c r="B11" s="28"/>
      <c r="E11" s="176" t="s">
        <v>1057</v>
      </c>
      <c r="F11" s="218"/>
      <c r="G11" s="218"/>
      <c r="H11" s="218"/>
      <c r="L11" s="28"/>
    </row>
    <row r="12" spans="2:46" s="1" customFormat="1" ht="11">
      <c r="B12" s="28"/>
      <c r="L12" s="28"/>
    </row>
    <row r="13" spans="2:46" s="1" customFormat="1" ht="12" customHeight="1">
      <c r="B13" s="28"/>
      <c r="D13" s="23" t="s">
        <v>17</v>
      </c>
      <c r="F13" s="21" t="s">
        <v>1</v>
      </c>
      <c r="I13" s="23" t="s">
        <v>18</v>
      </c>
      <c r="J13" s="21" t="s">
        <v>1</v>
      </c>
      <c r="L13" s="28"/>
    </row>
    <row r="14" spans="2:46" s="1" customFormat="1" ht="12" customHeight="1">
      <c r="B14" s="28"/>
      <c r="D14" s="23" t="s">
        <v>19</v>
      </c>
      <c r="F14" s="21" t="s">
        <v>20</v>
      </c>
      <c r="I14" s="23" t="s">
        <v>21</v>
      </c>
      <c r="J14" s="51" t="str">
        <f>'Rekapitulácia stavby'!AN8</f>
        <v>21. 2. 2025</v>
      </c>
      <c r="L14" s="28"/>
    </row>
    <row r="15" spans="2:46" s="1" customFormat="1" ht="10.75" customHeight="1">
      <c r="B15" s="28"/>
      <c r="L15" s="28"/>
    </row>
    <row r="16" spans="2:46" s="1" customFormat="1" ht="12" customHeight="1">
      <c r="B16" s="28"/>
      <c r="D16" s="23" t="s">
        <v>23</v>
      </c>
      <c r="I16" s="23" t="s">
        <v>24</v>
      </c>
      <c r="J16" s="21" t="s">
        <v>1</v>
      </c>
      <c r="L16" s="28"/>
    </row>
    <row r="17" spans="2:12" s="1" customFormat="1" ht="18" customHeight="1">
      <c r="B17" s="28"/>
      <c r="E17" s="21" t="s">
        <v>25</v>
      </c>
      <c r="I17" s="23" t="s">
        <v>26</v>
      </c>
      <c r="J17" s="21" t="s">
        <v>1</v>
      </c>
      <c r="L17" s="28"/>
    </row>
    <row r="18" spans="2:12" s="1" customFormat="1" ht="7" customHeight="1">
      <c r="B18" s="28"/>
      <c r="L18" s="28"/>
    </row>
    <row r="19" spans="2:12" s="1" customFormat="1" ht="12" customHeight="1">
      <c r="B19" s="28"/>
      <c r="D19" s="23" t="s">
        <v>27</v>
      </c>
      <c r="I19" s="23" t="s">
        <v>24</v>
      </c>
      <c r="J19" s="24" t="str">
        <f>'Rekapitulácia stavby'!AN13</f>
        <v>Vyplň údaj</v>
      </c>
      <c r="L19" s="28"/>
    </row>
    <row r="20" spans="2:12" s="1" customFormat="1" ht="18" customHeight="1">
      <c r="B20" s="28"/>
      <c r="E20" s="219" t="str">
        <f>'Rekapitulácia stavby'!E14</f>
        <v>Vyplň údaj</v>
      </c>
      <c r="F20" s="182"/>
      <c r="G20" s="182"/>
      <c r="H20" s="182"/>
      <c r="I20" s="23" t="s">
        <v>26</v>
      </c>
      <c r="J20" s="24" t="str">
        <f>'Rekapitulácia stavby'!AN14</f>
        <v>Vyplň údaj</v>
      </c>
      <c r="L20" s="28"/>
    </row>
    <row r="21" spans="2:12" s="1" customFormat="1" ht="7" customHeight="1">
      <c r="B21" s="28"/>
      <c r="L21" s="28"/>
    </row>
    <row r="22" spans="2:12" s="1" customFormat="1" ht="12" customHeight="1">
      <c r="B22" s="28"/>
      <c r="D22" s="23" t="s">
        <v>29</v>
      </c>
      <c r="I22" s="23" t="s">
        <v>24</v>
      </c>
      <c r="J22" s="21" t="s">
        <v>1</v>
      </c>
      <c r="L22" s="28"/>
    </row>
    <row r="23" spans="2:12" s="1" customFormat="1" ht="18" customHeight="1">
      <c r="B23" s="28"/>
      <c r="E23" s="21" t="s">
        <v>30</v>
      </c>
      <c r="I23" s="23" t="s">
        <v>26</v>
      </c>
      <c r="J23" s="21" t="s">
        <v>1</v>
      </c>
      <c r="L23" s="28"/>
    </row>
    <row r="24" spans="2:12" s="1" customFormat="1" ht="7" customHeight="1">
      <c r="B24" s="28"/>
      <c r="L24" s="28"/>
    </row>
    <row r="25" spans="2:12" s="1" customFormat="1" ht="12" customHeight="1">
      <c r="B25" s="28"/>
      <c r="D25" s="23" t="s">
        <v>32</v>
      </c>
      <c r="I25" s="23" t="s">
        <v>24</v>
      </c>
      <c r="J25" s="21" t="str">
        <f>IF('Rekapitulácia stavby'!AN19="","",'Rekapitulácia stavby'!AN19)</f>
        <v/>
      </c>
      <c r="L25" s="28"/>
    </row>
    <row r="26" spans="2:12" s="1" customFormat="1" ht="18" customHeight="1">
      <c r="B26" s="28"/>
      <c r="E26" s="21" t="str">
        <f>IF('Rekapitulácia stavby'!E20="","",'Rekapitulácia stavby'!E20)</f>
        <v xml:space="preserve"> </v>
      </c>
      <c r="I26" s="23" t="s">
        <v>26</v>
      </c>
      <c r="J26" s="21" t="str">
        <f>IF('Rekapitulácia stavby'!AN20="","",'Rekapitulácia stavby'!AN20)</f>
        <v/>
      </c>
      <c r="L26" s="28"/>
    </row>
    <row r="27" spans="2:12" s="1" customFormat="1" ht="7" customHeight="1">
      <c r="B27" s="28"/>
      <c r="L27" s="28"/>
    </row>
    <row r="28" spans="2:12" s="1" customFormat="1" ht="12" customHeight="1">
      <c r="B28" s="28"/>
      <c r="D28" s="23" t="s">
        <v>34</v>
      </c>
      <c r="L28" s="28"/>
    </row>
    <row r="29" spans="2:12" s="7" customFormat="1" ht="16.5" customHeight="1">
      <c r="B29" s="93"/>
      <c r="E29" s="187" t="s">
        <v>1</v>
      </c>
      <c r="F29" s="187"/>
      <c r="G29" s="187"/>
      <c r="H29" s="187"/>
      <c r="L29" s="93"/>
    </row>
    <row r="30" spans="2:12" s="1" customFormat="1" ht="7" customHeight="1">
      <c r="B30" s="28"/>
      <c r="L30" s="28"/>
    </row>
    <row r="31" spans="2:12" s="1" customFormat="1" ht="7" customHeight="1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25.5" customHeight="1">
      <c r="B32" s="28"/>
      <c r="D32" s="94" t="s">
        <v>35</v>
      </c>
      <c r="J32" s="65">
        <f>ROUND(J125, 2)</f>
        <v>0</v>
      </c>
      <c r="L32" s="28"/>
    </row>
    <row r="33" spans="2:12" s="1" customFormat="1" ht="7" customHeight="1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14.5" customHeight="1">
      <c r="B34" s="28"/>
      <c r="F34" s="31" t="s">
        <v>37</v>
      </c>
      <c r="I34" s="31" t="s">
        <v>36</v>
      </c>
      <c r="J34" s="31" t="s">
        <v>38</v>
      </c>
      <c r="L34" s="28"/>
    </row>
    <row r="35" spans="2:12" s="1" customFormat="1" ht="14.5" customHeight="1">
      <c r="B35" s="28"/>
      <c r="D35" s="54" t="s">
        <v>39</v>
      </c>
      <c r="E35" s="33" t="s">
        <v>40</v>
      </c>
      <c r="F35" s="95">
        <f>ROUND((SUM(BE125:BE201)),  2)</f>
        <v>0</v>
      </c>
      <c r="G35" s="96"/>
      <c r="H35" s="96"/>
      <c r="I35" s="97">
        <v>0.23</v>
      </c>
      <c r="J35" s="95">
        <f>ROUND(((SUM(BE125:BE201))*I35),  2)</f>
        <v>0</v>
      </c>
      <c r="L35" s="28"/>
    </row>
    <row r="36" spans="2:12" s="1" customFormat="1" ht="14.5" customHeight="1">
      <c r="B36" s="28"/>
      <c r="E36" s="33" t="s">
        <v>41</v>
      </c>
      <c r="F36" s="95">
        <f>ROUND((SUM(BF125:BF201)),  2)</f>
        <v>0</v>
      </c>
      <c r="G36" s="96"/>
      <c r="H36" s="96"/>
      <c r="I36" s="97">
        <v>0.23</v>
      </c>
      <c r="J36" s="95">
        <f>ROUND(((SUM(BF125:BF201))*I36),  2)</f>
        <v>0</v>
      </c>
      <c r="L36" s="28"/>
    </row>
    <row r="37" spans="2:12" s="1" customFormat="1" ht="14.5" hidden="1" customHeight="1">
      <c r="B37" s="28"/>
      <c r="E37" s="23" t="s">
        <v>42</v>
      </c>
      <c r="F37" s="85">
        <f>ROUND((SUM(BG125:BG201)),  2)</f>
        <v>0</v>
      </c>
      <c r="I37" s="98">
        <v>0.23</v>
      </c>
      <c r="J37" s="85">
        <f>0</f>
        <v>0</v>
      </c>
      <c r="L37" s="28"/>
    </row>
    <row r="38" spans="2:12" s="1" customFormat="1" ht="14.5" hidden="1" customHeight="1">
      <c r="B38" s="28"/>
      <c r="E38" s="23" t="s">
        <v>43</v>
      </c>
      <c r="F38" s="85">
        <f>ROUND((SUM(BH125:BH201)),  2)</f>
        <v>0</v>
      </c>
      <c r="I38" s="98">
        <v>0.23</v>
      </c>
      <c r="J38" s="85">
        <f>0</f>
        <v>0</v>
      </c>
      <c r="L38" s="28"/>
    </row>
    <row r="39" spans="2:12" s="1" customFormat="1" ht="14.5" hidden="1" customHeight="1">
      <c r="B39" s="28"/>
      <c r="E39" s="33" t="s">
        <v>44</v>
      </c>
      <c r="F39" s="95">
        <f>ROUND((SUM(BI125:BI201)),  2)</f>
        <v>0</v>
      </c>
      <c r="G39" s="96"/>
      <c r="H39" s="96"/>
      <c r="I39" s="97">
        <v>0</v>
      </c>
      <c r="J39" s="95">
        <f>0</f>
        <v>0</v>
      </c>
      <c r="L39" s="28"/>
    </row>
    <row r="40" spans="2:12" s="1" customFormat="1" ht="7" customHeight="1">
      <c r="B40" s="28"/>
      <c r="L40" s="28"/>
    </row>
    <row r="41" spans="2:12" s="1" customFormat="1" ht="25.5" customHeight="1">
      <c r="B41" s="28"/>
      <c r="C41" s="99"/>
      <c r="D41" s="100" t="s">
        <v>45</v>
      </c>
      <c r="E41" s="56"/>
      <c r="F41" s="56"/>
      <c r="G41" s="101" t="s">
        <v>46</v>
      </c>
      <c r="H41" s="102" t="s">
        <v>47</v>
      </c>
      <c r="I41" s="56"/>
      <c r="J41" s="103">
        <f>SUM(J32:J39)</f>
        <v>0</v>
      </c>
      <c r="K41" s="104"/>
      <c r="L41" s="28"/>
    </row>
    <row r="42" spans="2:12" s="1" customFormat="1" ht="14.5" customHeight="1">
      <c r="B42" s="28"/>
      <c r="L42" s="28"/>
    </row>
    <row r="43" spans="2:12" ht="14.5" customHeight="1">
      <c r="B43" s="16"/>
      <c r="L43" s="16"/>
    </row>
    <row r="44" spans="2:12" ht="14.5" customHeight="1">
      <c r="B44" s="16"/>
      <c r="L44" s="16"/>
    </row>
    <row r="45" spans="2:12" ht="14.5" customHeight="1">
      <c r="B45" s="16"/>
      <c r="L45" s="16"/>
    </row>
    <row r="46" spans="2:12" ht="14.5" customHeight="1">
      <c r="B46" s="16"/>
      <c r="L46" s="16"/>
    </row>
    <row r="47" spans="2:12" ht="14.5" customHeight="1">
      <c r="B47" s="16"/>
      <c r="L47" s="16"/>
    </row>
    <row r="48" spans="2:12" ht="14.5" customHeight="1">
      <c r="B48" s="16"/>
      <c r="L48" s="16"/>
    </row>
    <row r="49" spans="2:12" ht="14.5" customHeight="1">
      <c r="B49" s="16"/>
      <c r="L49" s="16"/>
    </row>
    <row r="50" spans="2:12" s="1" customFormat="1" ht="14.5" customHeight="1">
      <c r="B50" s="28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28"/>
    </row>
    <row r="51" spans="2:12" ht="11">
      <c r="B51" s="16"/>
      <c r="L51" s="16"/>
    </row>
    <row r="52" spans="2:12" ht="11">
      <c r="B52" s="16"/>
      <c r="L52" s="16"/>
    </row>
    <row r="53" spans="2:12" ht="11">
      <c r="B53" s="16"/>
      <c r="L53" s="16"/>
    </row>
    <row r="54" spans="2:12" ht="11">
      <c r="B54" s="16"/>
      <c r="L54" s="16"/>
    </row>
    <row r="55" spans="2:12" ht="11">
      <c r="B55" s="16"/>
      <c r="L55" s="16"/>
    </row>
    <row r="56" spans="2:12" ht="11">
      <c r="B56" s="16"/>
      <c r="L56" s="16"/>
    </row>
    <row r="57" spans="2:12" ht="11">
      <c r="B57" s="16"/>
      <c r="L57" s="16"/>
    </row>
    <row r="58" spans="2:12" ht="11">
      <c r="B58" s="16"/>
      <c r="L58" s="16"/>
    </row>
    <row r="59" spans="2:12" ht="11">
      <c r="B59" s="16"/>
      <c r="L59" s="16"/>
    </row>
    <row r="60" spans="2:12" ht="11">
      <c r="B60" s="16"/>
      <c r="L60" s="16"/>
    </row>
    <row r="61" spans="2:12" s="1" customFormat="1" ht="13">
      <c r="B61" s="28"/>
      <c r="D61" s="42" t="s">
        <v>50</v>
      </c>
      <c r="E61" s="30"/>
      <c r="F61" s="105" t="s">
        <v>51</v>
      </c>
      <c r="G61" s="42" t="s">
        <v>50</v>
      </c>
      <c r="H61" s="30"/>
      <c r="I61" s="30"/>
      <c r="J61" s="106" t="s">
        <v>51</v>
      </c>
      <c r="K61" s="30"/>
      <c r="L61" s="28"/>
    </row>
    <row r="62" spans="2:12" ht="11">
      <c r="B62" s="16"/>
      <c r="L62" s="16"/>
    </row>
    <row r="63" spans="2:12" ht="11">
      <c r="B63" s="16"/>
      <c r="L63" s="16"/>
    </row>
    <row r="64" spans="2:12" ht="11">
      <c r="B64" s="16"/>
      <c r="L64" s="16"/>
    </row>
    <row r="65" spans="2:12" s="1" customFormat="1" ht="13">
      <c r="B65" s="28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28"/>
    </row>
    <row r="66" spans="2:12" ht="11">
      <c r="B66" s="16"/>
      <c r="L66" s="16"/>
    </row>
    <row r="67" spans="2:12" ht="11">
      <c r="B67" s="16"/>
      <c r="L67" s="16"/>
    </row>
    <row r="68" spans="2:12" ht="11">
      <c r="B68" s="16"/>
      <c r="L68" s="16"/>
    </row>
    <row r="69" spans="2:12" ht="11">
      <c r="B69" s="16"/>
      <c r="L69" s="16"/>
    </row>
    <row r="70" spans="2:12" ht="11">
      <c r="B70" s="16"/>
      <c r="L70" s="16"/>
    </row>
    <row r="71" spans="2:12" ht="11">
      <c r="B71" s="16"/>
      <c r="L71" s="16"/>
    </row>
    <row r="72" spans="2:12" ht="11">
      <c r="B72" s="16"/>
      <c r="L72" s="16"/>
    </row>
    <row r="73" spans="2:12" ht="11">
      <c r="B73" s="16"/>
      <c r="L73" s="16"/>
    </row>
    <row r="74" spans="2:12" ht="11">
      <c r="B74" s="16"/>
      <c r="L74" s="16"/>
    </row>
    <row r="75" spans="2:12" ht="11">
      <c r="B75" s="16"/>
      <c r="L75" s="16"/>
    </row>
    <row r="76" spans="2:12" s="1" customFormat="1" ht="13">
      <c r="B76" s="28"/>
      <c r="D76" s="42" t="s">
        <v>50</v>
      </c>
      <c r="E76" s="30"/>
      <c r="F76" s="105" t="s">
        <v>51</v>
      </c>
      <c r="G76" s="42" t="s">
        <v>50</v>
      </c>
      <c r="H76" s="30"/>
      <c r="I76" s="30"/>
      <c r="J76" s="106" t="s">
        <v>51</v>
      </c>
      <c r="K76" s="30"/>
      <c r="L76" s="28"/>
    </row>
    <row r="77" spans="2:12" s="1" customFormat="1" ht="14.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12" s="1" customFormat="1" ht="7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5" customHeight="1">
      <c r="B82" s="28"/>
      <c r="C82" s="17" t="s">
        <v>127</v>
      </c>
      <c r="L82" s="28"/>
    </row>
    <row r="83" spans="2:12" s="1" customFormat="1" ht="7" customHeight="1">
      <c r="B83" s="28"/>
      <c r="L83" s="28"/>
    </row>
    <row r="84" spans="2:12" s="1" customFormat="1" ht="12" customHeight="1">
      <c r="B84" s="28"/>
      <c r="C84" s="23" t="s">
        <v>15</v>
      </c>
      <c r="L84" s="28"/>
    </row>
    <row r="85" spans="2:12" s="1" customFormat="1" ht="16.5" customHeight="1">
      <c r="B85" s="28"/>
      <c r="E85" s="216" t="str">
        <f>E7</f>
        <v>Lezecké centrum HK Neolit</v>
      </c>
      <c r="F85" s="217"/>
      <c r="G85" s="217"/>
      <c r="H85" s="217"/>
      <c r="L85" s="28"/>
    </row>
    <row r="86" spans="2:12" ht="12" customHeight="1">
      <c r="B86" s="16"/>
      <c r="C86" s="23" t="s">
        <v>123</v>
      </c>
      <c r="L86" s="16"/>
    </row>
    <row r="87" spans="2:12" s="1" customFormat="1" ht="16.5" customHeight="1">
      <c r="B87" s="28"/>
      <c r="E87" s="216" t="s">
        <v>124</v>
      </c>
      <c r="F87" s="218"/>
      <c r="G87" s="218"/>
      <c r="H87" s="218"/>
      <c r="L87" s="28"/>
    </row>
    <row r="88" spans="2:12" s="1" customFormat="1" ht="12" customHeight="1">
      <c r="B88" s="28"/>
      <c r="C88" s="23" t="s">
        <v>125</v>
      </c>
      <c r="L88" s="28"/>
    </row>
    <row r="89" spans="2:12" s="1" customFormat="1" ht="16.5" customHeight="1">
      <c r="B89" s="28"/>
      <c r="E89" s="176" t="str">
        <f>E11</f>
        <v>SO 01-2 - Zdravotechnika</v>
      </c>
      <c r="F89" s="218"/>
      <c r="G89" s="218"/>
      <c r="H89" s="218"/>
      <c r="L89" s="28"/>
    </row>
    <row r="90" spans="2:12" s="1" customFormat="1" ht="7" customHeight="1">
      <c r="B90" s="28"/>
      <c r="L90" s="28"/>
    </row>
    <row r="91" spans="2:12" s="1" customFormat="1" ht="12" customHeight="1">
      <c r="B91" s="28"/>
      <c r="C91" s="23" t="s">
        <v>19</v>
      </c>
      <c r="F91" s="21" t="str">
        <f>F14</f>
        <v>Martin</v>
      </c>
      <c r="I91" s="23" t="s">
        <v>21</v>
      </c>
      <c r="J91" s="51" t="str">
        <f>IF(J14="","",J14)</f>
        <v>21. 2. 2025</v>
      </c>
      <c r="L91" s="28"/>
    </row>
    <row r="92" spans="2:12" s="1" customFormat="1" ht="7" customHeight="1">
      <c r="B92" s="28"/>
      <c r="L92" s="28"/>
    </row>
    <row r="93" spans="2:12" s="1" customFormat="1" ht="15.25" customHeight="1">
      <c r="B93" s="28"/>
      <c r="C93" s="23" t="s">
        <v>23</v>
      </c>
      <c r="F93" s="21" t="str">
        <f>E17</f>
        <v>Horolezecký klub Neolit o.z.</v>
      </c>
      <c r="I93" s="23" t="s">
        <v>29</v>
      </c>
      <c r="J93" s="26" t="str">
        <f>E23</f>
        <v>Hplus a.s.</v>
      </c>
      <c r="L93" s="28"/>
    </row>
    <row r="94" spans="2:12" s="1" customFormat="1" ht="15.25" customHeight="1">
      <c r="B94" s="28"/>
      <c r="C94" s="23" t="s">
        <v>27</v>
      </c>
      <c r="F94" s="21" t="str">
        <f>IF(E20="","",E20)</f>
        <v>Vyplň údaj</v>
      </c>
      <c r="I94" s="23" t="s">
        <v>32</v>
      </c>
      <c r="J94" s="26" t="str">
        <f>E26</f>
        <v xml:space="preserve"> </v>
      </c>
      <c r="L94" s="28"/>
    </row>
    <row r="95" spans="2:12" s="1" customFormat="1" ht="10.25" customHeight="1">
      <c r="B95" s="28"/>
      <c r="L95" s="28"/>
    </row>
    <row r="96" spans="2:12" s="1" customFormat="1" ht="29.25" customHeight="1">
      <c r="B96" s="28"/>
      <c r="C96" s="107" t="s">
        <v>128</v>
      </c>
      <c r="D96" s="99"/>
      <c r="E96" s="99"/>
      <c r="F96" s="99"/>
      <c r="G96" s="99"/>
      <c r="H96" s="99"/>
      <c r="I96" s="99"/>
      <c r="J96" s="108" t="s">
        <v>129</v>
      </c>
      <c r="K96" s="99"/>
      <c r="L96" s="28"/>
    </row>
    <row r="97" spans="2:47" s="1" customFormat="1" ht="10.25" customHeight="1">
      <c r="B97" s="28"/>
      <c r="L97" s="28"/>
    </row>
    <row r="98" spans="2:47" s="1" customFormat="1" ht="22.75" customHeight="1">
      <c r="B98" s="28"/>
      <c r="C98" s="109" t="s">
        <v>130</v>
      </c>
      <c r="J98" s="65">
        <f>J125</f>
        <v>0</v>
      </c>
      <c r="L98" s="28"/>
      <c r="AU98" s="13" t="s">
        <v>131</v>
      </c>
    </row>
    <row r="99" spans="2:47" s="8" customFormat="1" ht="25" customHeight="1">
      <c r="B99" s="110"/>
      <c r="D99" s="111" t="s">
        <v>140</v>
      </c>
      <c r="E99" s="112"/>
      <c r="F99" s="112"/>
      <c r="G99" s="112"/>
      <c r="H99" s="112"/>
      <c r="I99" s="112"/>
      <c r="J99" s="113">
        <f>J126</f>
        <v>0</v>
      </c>
      <c r="L99" s="110"/>
    </row>
    <row r="100" spans="2:47" s="9" customFormat="1" ht="20" customHeight="1">
      <c r="B100" s="114"/>
      <c r="D100" s="115" t="s">
        <v>1058</v>
      </c>
      <c r="E100" s="116"/>
      <c r="F100" s="116"/>
      <c r="G100" s="116"/>
      <c r="H100" s="116"/>
      <c r="I100" s="116"/>
      <c r="J100" s="117">
        <f>J127</f>
        <v>0</v>
      </c>
      <c r="L100" s="114"/>
    </row>
    <row r="101" spans="2:47" s="9" customFormat="1" ht="20" customHeight="1">
      <c r="B101" s="114"/>
      <c r="D101" s="115" t="s">
        <v>1059</v>
      </c>
      <c r="E101" s="116"/>
      <c r="F101" s="116"/>
      <c r="G101" s="116"/>
      <c r="H101" s="116"/>
      <c r="I101" s="116"/>
      <c r="J101" s="117">
        <f>J134</f>
        <v>0</v>
      </c>
      <c r="L101" s="114"/>
    </row>
    <row r="102" spans="2:47" s="9" customFormat="1" ht="20" customHeight="1">
      <c r="B102" s="114"/>
      <c r="D102" s="115" t="s">
        <v>1060</v>
      </c>
      <c r="E102" s="116"/>
      <c r="F102" s="116"/>
      <c r="G102" s="116"/>
      <c r="H102" s="116"/>
      <c r="I102" s="116"/>
      <c r="J102" s="117">
        <f>J155</f>
        <v>0</v>
      </c>
      <c r="L102" s="114"/>
    </row>
    <row r="103" spans="2:47" s="9" customFormat="1" ht="20" customHeight="1">
      <c r="B103" s="114"/>
      <c r="D103" s="115" t="s">
        <v>1061</v>
      </c>
      <c r="E103" s="116"/>
      <c r="F103" s="116"/>
      <c r="G103" s="116"/>
      <c r="H103" s="116"/>
      <c r="I103" s="116"/>
      <c r="J103" s="117">
        <f>J171</f>
        <v>0</v>
      </c>
      <c r="L103" s="114"/>
    </row>
    <row r="104" spans="2:47" s="1" customFormat="1" ht="21.75" customHeight="1">
      <c r="B104" s="28"/>
      <c r="L104" s="28"/>
    </row>
    <row r="105" spans="2:47" s="1" customFormat="1" ht="7" customHeight="1">
      <c r="B105" s="43"/>
      <c r="C105" s="44"/>
      <c r="D105" s="44"/>
      <c r="E105" s="44"/>
      <c r="F105" s="44"/>
      <c r="G105" s="44"/>
      <c r="H105" s="44"/>
      <c r="I105" s="44"/>
      <c r="J105" s="44"/>
      <c r="K105" s="44"/>
      <c r="L105" s="28"/>
    </row>
    <row r="109" spans="2:47" s="1" customFormat="1" ht="7" customHeight="1">
      <c r="B109" s="45"/>
      <c r="C109" s="46"/>
      <c r="D109" s="46"/>
      <c r="E109" s="46"/>
      <c r="F109" s="46"/>
      <c r="G109" s="46"/>
      <c r="H109" s="46"/>
      <c r="I109" s="46"/>
      <c r="J109" s="46"/>
      <c r="K109" s="46"/>
      <c r="L109" s="28"/>
    </row>
    <row r="110" spans="2:47" s="1" customFormat="1" ht="25" customHeight="1">
      <c r="B110" s="28"/>
      <c r="C110" s="17" t="s">
        <v>162</v>
      </c>
      <c r="L110" s="28"/>
    </row>
    <row r="111" spans="2:47" s="1" customFormat="1" ht="7" customHeight="1">
      <c r="B111" s="28"/>
      <c r="L111" s="28"/>
    </row>
    <row r="112" spans="2:47" s="1" customFormat="1" ht="12" customHeight="1">
      <c r="B112" s="28"/>
      <c r="C112" s="23" t="s">
        <v>15</v>
      </c>
      <c r="L112" s="28"/>
    </row>
    <row r="113" spans="2:65" s="1" customFormat="1" ht="16.5" customHeight="1">
      <c r="B113" s="28"/>
      <c r="E113" s="216" t="str">
        <f>E7</f>
        <v>Lezecké centrum HK Neolit</v>
      </c>
      <c r="F113" s="217"/>
      <c r="G113" s="217"/>
      <c r="H113" s="217"/>
      <c r="L113" s="28"/>
    </row>
    <row r="114" spans="2:65" ht="12" customHeight="1">
      <c r="B114" s="16"/>
      <c r="C114" s="23" t="s">
        <v>123</v>
      </c>
      <c r="L114" s="16"/>
    </row>
    <row r="115" spans="2:65" s="1" customFormat="1" ht="16.5" customHeight="1">
      <c r="B115" s="28"/>
      <c r="E115" s="216" t="s">
        <v>124</v>
      </c>
      <c r="F115" s="218"/>
      <c r="G115" s="218"/>
      <c r="H115" s="218"/>
      <c r="L115" s="28"/>
    </row>
    <row r="116" spans="2:65" s="1" customFormat="1" ht="12" customHeight="1">
      <c r="B116" s="28"/>
      <c r="C116" s="23" t="s">
        <v>125</v>
      </c>
      <c r="L116" s="28"/>
    </row>
    <row r="117" spans="2:65" s="1" customFormat="1" ht="16.5" customHeight="1">
      <c r="B117" s="28"/>
      <c r="E117" s="176" t="str">
        <f>E11</f>
        <v>SO 01-2 - Zdravotechnika</v>
      </c>
      <c r="F117" s="218"/>
      <c r="G117" s="218"/>
      <c r="H117" s="218"/>
      <c r="L117" s="28"/>
    </row>
    <row r="118" spans="2:65" s="1" customFormat="1" ht="7" customHeight="1">
      <c r="B118" s="28"/>
      <c r="L118" s="28"/>
    </row>
    <row r="119" spans="2:65" s="1" customFormat="1" ht="12" customHeight="1">
      <c r="B119" s="28"/>
      <c r="C119" s="23" t="s">
        <v>19</v>
      </c>
      <c r="F119" s="21" t="str">
        <f>F14</f>
        <v>Martin</v>
      </c>
      <c r="I119" s="23" t="s">
        <v>21</v>
      </c>
      <c r="J119" s="51" t="str">
        <f>IF(J14="","",J14)</f>
        <v>21. 2. 2025</v>
      </c>
      <c r="L119" s="28"/>
    </row>
    <row r="120" spans="2:65" s="1" customFormat="1" ht="7" customHeight="1">
      <c r="B120" s="28"/>
      <c r="L120" s="28"/>
    </row>
    <row r="121" spans="2:65" s="1" customFormat="1" ht="15.25" customHeight="1">
      <c r="B121" s="28"/>
      <c r="C121" s="23" t="s">
        <v>23</v>
      </c>
      <c r="F121" s="21" t="str">
        <f>E17</f>
        <v>Horolezecký klub Neolit o.z.</v>
      </c>
      <c r="I121" s="23" t="s">
        <v>29</v>
      </c>
      <c r="J121" s="26" t="str">
        <f>E23</f>
        <v>Hplus a.s.</v>
      </c>
      <c r="L121" s="28"/>
    </row>
    <row r="122" spans="2:65" s="1" customFormat="1" ht="15.25" customHeight="1">
      <c r="B122" s="28"/>
      <c r="C122" s="23" t="s">
        <v>27</v>
      </c>
      <c r="F122" s="21" t="str">
        <f>IF(E20="","",E20)</f>
        <v>Vyplň údaj</v>
      </c>
      <c r="I122" s="23" t="s">
        <v>32</v>
      </c>
      <c r="J122" s="26" t="str">
        <f>E26</f>
        <v xml:space="preserve"> </v>
      </c>
      <c r="L122" s="28"/>
    </row>
    <row r="123" spans="2:65" s="1" customFormat="1" ht="10.25" customHeight="1">
      <c r="B123" s="28"/>
      <c r="L123" s="28"/>
    </row>
    <row r="124" spans="2:65" s="10" customFormat="1" ht="29.25" customHeight="1">
      <c r="B124" s="118"/>
      <c r="C124" s="119" t="s">
        <v>163</v>
      </c>
      <c r="D124" s="120" t="s">
        <v>60</v>
      </c>
      <c r="E124" s="120" t="s">
        <v>56</v>
      </c>
      <c r="F124" s="120" t="s">
        <v>57</v>
      </c>
      <c r="G124" s="120" t="s">
        <v>164</v>
      </c>
      <c r="H124" s="120" t="s">
        <v>165</v>
      </c>
      <c r="I124" s="120" t="s">
        <v>166</v>
      </c>
      <c r="J124" s="121" t="s">
        <v>129</v>
      </c>
      <c r="K124" s="122" t="s">
        <v>167</v>
      </c>
      <c r="L124" s="118"/>
      <c r="M124" s="58" t="s">
        <v>1</v>
      </c>
      <c r="N124" s="59" t="s">
        <v>39</v>
      </c>
      <c r="O124" s="59" t="s">
        <v>168</v>
      </c>
      <c r="P124" s="59" t="s">
        <v>169</v>
      </c>
      <c r="Q124" s="59" t="s">
        <v>170</v>
      </c>
      <c r="R124" s="59" t="s">
        <v>171</v>
      </c>
      <c r="S124" s="59" t="s">
        <v>172</v>
      </c>
      <c r="T124" s="60" t="s">
        <v>173</v>
      </c>
    </row>
    <row r="125" spans="2:65" s="1" customFormat="1" ht="22.75" customHeight="1">
      <c r="B125" s="28"/>
      <c r="C125" s="63" t="s">
        <v>130</v>
      </c>
      <c r="J125" s="123">
        <f>BK125</f>
        <v>0</v>
      </c>
      <c r="L125" s="28"/>
      <c r="M125" s="61"/>
      <c r="N125" s="52"/>
      <c r="O125" s="52"/>
      <c r="P125" s="124">
        <f>P126</f>
        <v>0</v>
      </c>
      <c r="Q125" s="52"/>
      <c r="R125" s="124">
        <f>R126</f>
        <v>1.4265509000000001</v>
      </c>
      <c r="S125" s="52"/>
      <c r="T125" s="125">
        <f>T126</f>
        <v>0</v>
      </c>
      <c r="AT125" s="13" t="s">
        <v>74</v>
      </c>
      <c r="AU125" s="13" t="s">
        <v>131</v>
      </c>
      <c r="BK125" s="126">
        <f>BK126</f>
        <v>0</v>
      </c>
    </row>
    <row r="126" spans="2:65" s="11" customFormat="1" ht="26" customHeight="1">
      <c r="B126" s="127"/>
      <c r="D126" s="128" t="s">
        <v>74</v>
      </c>
      <c r="E126" s="129" t="s">
        <v>466</v>
      </c>
      <c r="F126" s="129" t="s">
        <v>467</v>
      </c>
      <c r="I126" s="130"/>
      <c r="J126" s="131">
        <f>BK126</f>
        <v>0</v>
      </c>
      <c r="L126" s="127"/>
      <c r="M126" s="132"/>
      <c r="P126" s="133">
        <f>P127+P134+P155+P171</f>
        <v>0</v>
      </c>
      <c r="R126" s="133">
        <f>R127+R134+R155+R171</f>
        <v>1.4265509000000001</v>
      </c>
      <c r="T126" s="134">
        <f>T127+T134+T155+T171</f>
        <v>0</v>
      </c>
      <c r="AR126" s="128" t="s">
        <v>88</v>
      </c>
      <c r="AT126" s="135" t="s">
        <v>74</v>
      </c>
      <c r="AU126" s="135" t="s">
        <v>75</v>
      </c>
      <c r="AY126" s="128" t="s">
        <v>176</v>
      </c>
      <c r="BK126" s="136">
        <f>BK127+BK134+BK155+BK171</f>
        <v>0</v>
      </c>
    </row>
    <row r="127" spans="2:65" s="11" customFormat="1" ht="22.75" customHeight="1">
      <c r="B127" s="127"/>
      <c r="D127" s="128" t="s">
        <v>74</v>
      </c>
      <c r="E127" s="137" t="s">
        <v>574</v>
      </c>
      <c r="F127" s="137" t="s">
        <v>1062</v>
      </c>
      <c r="I127" s="130"/>
      <c r="J127" s="138">
        <f>BK127</f>
        <v>0</v>
      </c>
      <c r="L127" s="127"/>
      <c r="M127" s="132"/>
      <c r="P127" s="133">
        <f>SUM(P128:P133)</f>
        <v>0</v>
      </c>
      <c r="R127" s="133">
        <f>SUM(R128:R133)</f>
        <v>9.7400000000000004E-3</v>
      </c>
      <c r="T127" s="134">
        <f>SUM(T128:T133)</f>
        <v>0</v>
      </c>
      <c r="AR127" s="128" t="s">
        <v>88</v>
      </c>
      <c r="AT127" s="135" t="s">
        <v>74</v>
      </c>
      <c r="AU127" s="135" t="s">
        <v>82</v>
      </c>
      <c r="AY127" s="128" t="s">
        <v>176</v>
      </c>
      <c r="BK127" s="136">
        <f>SUM(BK128:BK133)</f>
        <v>0</v>
      </c>
    </row>
    <row r="128" spans="2:65" s="1" customFormat="1" ht="24.25" customHeight="1">
      <c r="B128" s="28"/>
      <c r="C128" s="139" t="s">
        <v>82</v>
      </c>
      <c r="D128" s="139" t="s">
        <v>178</v>
      </c>
      <c r="E128" s="140" t="s">
        <v>1063</v>
      </c>
      <c r="F128" s="141" t="s">
        <v>1064</v>
      </c>
      <c r="G128" s="142" t="s">
        <v>261</v>
      </c>
      <c r="H128" s="143">
        <v>200</v>
      </c>
      <c r="I128" s="144"/>
      <c r="J128" s="145">
        <f t="shared" ref="J128:J133" si="0">ROUND(I128*H128,2)</f>
        <v>0</v>
      </c>
      <c r="K128" s="146"/>
      <c r="L128" s="28"/>
      <c r="M128" s="147" t="s">
        <v>1</v>
      </c>
      <c r="N128" s="148" t="s">
        <v>41</v>
      </c>
      <c r="P128" s="149">
        <f t="shared" ref="P128:P133" si="1">O128*H128</f>
        <v>0</v>
      </c>
      <c r="Q128" s="149">
        <v>1.0000000000000001E-5</v>
      </c>
      <c r="R128" s="149">
        <f t="shared" ref="R128:R133" si="2">Q128*H128</f>
        <v>2E-3</v>
      </c>
      <c r="S128" s="149">
        <v>0</v>
      </c>
      <c r="T128" s="150">
        <f t="shared" ref="T128:T133" si="3">S128*H128</f>
        <v>0</v>
      </c>
      <c r="AR128" s="151" t="s">
        <v>240</v>
      </c>
      <c r="AT128" s="151" t="s">
        <v>178</v>
      </c>
      <c r="AU128" s="151" t="s">
        <v>88</v>
      </c>
      <c r="AY128" s="13" t="s">
        <v>176</v>
      </c>
      <c r="BE128" s="152">
        <f t="shared" ref="BE128:BE133" si="4">IF(N128="základná",J128,0)</f>
        <v>0</v>
      </c>
      <c r="BF128" s="152">
        <f t="shared" ref="BF128:BF133" si="5">IF(N128="znížená",J128,0)</f>
        <v>0</v>
      </c>
      <c r="BG128" s="152">
        <f t="shared" ref="BG128:BG133" si="6">IF(N128="zákl. prenesená",J128,0)</f>
        <v>0</v>
      </c>
      <c r="BH128" s="152">
        <f t="shared" ref="BH128:BH133" si="7">IF(N128="zníž. prenesená",J128,0)</f>
        <v>0</v>
      </c>
      <c r="BI128" s="152">
        <f t="shared" ref="BI128:BI133" si="8">IF(N128="nulová",J128,0)</f>
        <v>0</v>
      </c>
      <c r="BJ128" s="13" t="s">
        <v>88</v>
      </c>
      <c r="BK128" s="152">
        <f t="shared" ref="BK128:BK133" si="9">ROUND(I128*H128,2)</f>
        <v>0</v>
      </c>
      <c r="BL128" s="13" t="s">
        <v>240</v>
      </c>
      <c r="BM128" s="151" t="s">
        <v>1065</v>
      </c>
    </row>
    <row r="129" spans="2:65" s="1" customFormat="1" ht="33" customHeight="1">
      <c r="B129" s="28"/>
      <c r="C129" s="153" t="s">
        <v>88</v>
      </c>
      <c r="D129" s="153" t="s">
        <v>236</v>
      </c>
      <c r="E129" s="154" t="s">
        <v>1066</v>
      </c>
      <c r="F129" s="155" t="s">
        <v>1067</v>
      </c>
      <c r="G129" s="156" t="s">
        <v>261</v>
      </c>
      <c r="H129" s="157">
        <v>153</v>
      </c>
      <c r="I129" s="158"/>
      <c r="J129" s="159">
        <f t="shared" si="0"/>
        <v>0</v>
      </c>
      <c r="K129" s="160"/>
      <c r="L129" s="161"/>
      <c r="M129" s="162" t="s">
        <v>1</v>
      </c>
      <c r="N129" s="163" t="s">
        <v>41</v>
      </c>
      <c r="P129" s="149">
        <f t="shared" si="1"/>
        <v>0</v>
      </c>
      <c r="Q129" s="149">
        <v>4.0000000000000003E-5</v>
      </c>
      <c r="R129" s="149">
        <f t="shared" si="2"/>
        <v>6.1200000000000004E-3</v>
      </c>
      <c r="S129" s="149">
        <v>0</v>
      </c>
      <c r="T129" s="150">
        <f t="shared" si="3"/>
        <v>0</v>
      </c>
      <c r="AR129" s="151" t="s">
        <v>306</v>
      </c>
      <c r="AT129" s="151" t="s">
        <v>236</v>
      </c>
      <c r="AU129" s="151" t="s">
        <v>88</v>
      </c>
      <c r="AY129" s="13" t="s">
        <v>176</v>
      </c>
      <c r="BE129" s="152">
        <f t="shared" si="4"/>
        <v>0</v>
      </c>
      <c r="BF129" s="152">
        <f t="shared" si="5"/>
        <v>0</v>
      </c>
      <c r="BG129" s="152">
        <f t="shared" si="6"/>
        <v>0</v>
      </c>
      <c r="BH129" s="152">
        <f t="shared" si="7"/>
        <v>0</v>
      </c>
      <c r="BI129" s="152">
        <f t="shared" si="8"/>
        <v>0</v>
      </c>
      <c r="BJ129" s="13" t="s">
        <v>88</v>
      </c>
      <c r="BK129" s="152">
        <f t="shared" si="9"/>
        <v>0</v>
      </c>
      <c r="BL129" s="13" t="s">
        <v>240</v>
      </c>
      <c r="BM129" s="151" t="s">
        <v>1068</v>
      </c>
    </row>
    <row r="130" spans="2:65" s="1" customFormat="1" ht="33" customHeight="1">
      <c r="B130" s="28"/>
      <c r="C130" s="153" t="s">
        <v>187</v>
      </c>
      <c r="D130" s="153" t="s">
        <v>236</v>
      </c>
      <c r="E130" s="154" t="s">
        <v>1069</v>
      </c>
      <c r="F130" s="155" t="s">
        <v>1070</v>
      </c>
      <c r="G130" s="156" t="s">
        <v>261</v>
      </c>
      <c r="H130" s="157">
        <v>51</v>
      </c>
      <c r="I130" s="158"/>
      <c r="J130" s="159">
        <f t="shared" si="0"/>
        <v>0</v>
      </c>
      <c r="K130" s="160"/>
      <c r="L130" s="161"/>
      <c r="M130" s="162" t="s">
        <v>1</v>
      </c>
      <c r="N130" s="163" t="s">
        <v>41</v>
      </c>
      <c r="P130" s="149">
        <f t="shared" si="1"/>
        <v>0</v>
      </c>
      <c r="Q130" s="149">
        <v>1.0000000000000001E-5</v>
      </c>
      <c r="R130" s="149">
        <f t="shared" si="2"/>
        <v>5.1000000000000004E-4</v>
      </c>
      <c r="S130" s="149">
        <v>0</v>
      </c>
      <c r="T130" s="150">
        <f t="shared" si="3"/>
        <v>0</v>
      </c>
      <c r="AR130" s="151" t="s">
        <v>306</v>
      </c>
      <c r="AT130" s="151" t="s">
        <v>236</v>
      </c>
      <c r="AU130" s="151" t="s">
        <v>88</v>
      </c>
      <c r="AY130" s="13" t="s">
        <v>176</v>
      </c>
      <c r="BE130" s="152">
        <f t="shared" si="4"/>
        <v>0</v>
      </c>
      <c r="BF130" s="152">
        <f t="shared" si="5"/>
        <v>0</v>
      </c>
      <c r="BG130" s="152">
        <f t="shared" si="6"/>
        <v>0</v>
      </c>
      <c r="BH130" s="152">
        <f t="shared" si="7"/>
        <v>0</v>
      </c>
      <c r="BI130" s="152">
        <f t="shared" si="8"/>
        <v>0</v>
      </c>
      <c r="BJ130" s="13" t="s">
        <v>88</v>
      </c>
      <c r="BK130" s="152">
        <f t="shared" si="9"/>
        <v>0</v>
      </c>
      <c r="BL130" s="13" t="s">
        <v>240</v>
      </c>
      <c r="BM130" s="151" t="s">
        <v>1071</v>
      </c>
    </row>
    <row r="131" spans="2:65" s="1" customFormat="1" ht="24.25" customHeight="1">
      <c r="B131" s="28"/>
      <c r="C131" s="139" t="s">
        <v>182</v>
      </c>
      <c r="D131" s="139" t="s">
        <v>178</v>
      </c>
      <c r="E131" s="140" t="s">
        <v>1072</v>
      </c>
      <c r="F131" s="141" t="s">
        <v>1073</v>
      </c>
      <c r="G131" s="142" t="s">
        <v>261</v>
      </c>
      <c r="H131" s="143">
        <v>10</v>
      </c>
      <c r="I131" s="144"/>
      <c r="J131" s="145">
        <f t="shared" si="0"/>
        <v>0</v>
      </c>
      <c r="K131" s="146"/>
      <c r="L131" s="28"/>
      <c r="M131" s="147" t="s">
        <v>1</v>
      </c>
      <c r="N131" s="148" t="s">
        <v>41</v>
      </c>
      <c r="P131" s="149">
        <f t="shared" si="1"/>
        <v>0</v>
      </c>
      <c r="Q131" s="149">
        <v>9.0000000000000002E-6</v>
      </c>
      <c r="R131" s="149">
        <f t="shared" si="2"/>
        <v>9.0000000000000006E-5</v>
      </c>
      <c r="S131" s="149">
        <v>0</v>
      </c>
      <c r="T131" s="150">
        <f t="shared" si="3"/>
        <v>0</v>
      </c>
      <c r="AR131" s="151" t="s">
        <v>240</v>
      </c>
      <c r="AT131" s="151" t="s">
        <v>178</v>
      </c>
      <c r="AU131" s="151" t="s">
        <v>88</v>
      </c>
      <c r="AY131" s="13" t="s">
        <v>176</v>
      </c>
      <c r="BE131" s="152">
        <f t="shared" si="4"/>
        <v>0</v>
      </c>
      <c r="BF131" s="152">
        <f t="shared" si="5"/>
        <v>0</v>
      </c>
      <c r="BG131" s="152">
        <f t="shared" si="6"/>
        <v>0</v>
      </c>
      <c r="BH131" s="152">
        <f t="shared" si="7"/>
        <v>0</v>
      </c>
      <c r="BI131" s="152">
        <f t="shared" si="8"/>
        <v>0</v>
      </c>
      <c r="BJ131" s="13" t="s">
        <v>88</v>
      </c>
      <c r="BK131" s="152">
        <f t="shared" si="9"/>
        <v>0</v>
      </c>
      <c r="BL131" s="13" t="s">
        <v>240</v>
      </c>
      <c r="BM131" s="151" t="s">
        <v>1074</v>
      </c>
    </row>
    <row r="132" spans="2:65" s="1" customFormat="1" ht="33" customHeight="1">
      <c r="B132" s="28"/>
      <c r="C132" s="153" t="s">
        <v>194</v>
      </c>
      <c r="D132" s="153" t="s">
        <v>236</v>
      </c>
      <c r="E132" s="154" t="s">
        <v>1075</v>
      </c>
      <c r="F132" s="155" t="s">
        <v>1076</v>
      </c>
      <c r="G132" s="156" t="s">
        <v>261</v>
      </c>
      <c r="H132" s="157">
        <v>10.199999999999999</v>
      </c>
      <c r="I132" s="158"/>
      <c r="J132" s="159">
        <f t="shared" si="0"/>
        <v>0</v>
      </c>
      <c r="K132" s="160"/>
      <c r="L132" s="161"/>
      <c r="M132" s="162" t="s">
        <v>1</v>
      </c>
      <c r="N132" s="163" t="s">
        <v>41</v>
      </c>
      <c r="P132" s="149">
        <f t="shared" si="1"/>
        <v>0</v>
      </c>
      <c r="Q132" s="149">
        <v>1E-4</v>
      </c>
      <c r="R132" s="149">
        <f t="shared" si="2"/>
        <v>1.0200000000000001E-3</v>
      </c>
      <c r="S132" s="149">
        <v>0</v>
      </c>
      <c r="T132" s="150">
        <f t="shared" si="3"/>
        <v>0</v>
      </c>
      <c r="AR132" s="151" t="s">
        <v>306</v>
      </c>
      <c r="AT132" s="151" t="s">
        <v>236</v>
      </c>
      <c r="AU132" s="151" t="s">
        <v>88</v>
      </c>
      <c r="AY132" s="13" t="s">
        <v>176</v>
      </c>
      <c r="BE132" s="152">
        <f t="shared" si="4"/>
        <v>0</v>
      </c>
      <c r="BF132" s="152">
        <f t="shared" si="5"/>
        <v>0</v>
      </c>
      <c r="BG132" s="152">
        <f t="shared" si="6"/>
        <v>0</v>
      </c>
      <c r="BH132" s="152">
        <f t="shared" si="7"/>
        <v>0</v>
      </c>
      <c r="BI132" s="152">
        <f t="shared" si="8"/>
        <v>0</v>
      </c>
      <c r="BJ132" s="13" t="s">
        <v>88</v>
      </c>
      <c r="BK132" s="152">
        <f t="shared" si="9"/>
        <v>0</v>
      </c>
      <c r="BL132" s="13" t="s">
        <v>240</v>
      </c>
      <c r="BM132" s="151" t="s">
        <v>1077</v>
      </c>
    </row>
    <row r="133" spans="2:65" s="1" customFormat="1" ht="24.25" customHeight="1">
      <c r="B133" s="28"/>
      <c r="C133" s="139" t="s">
        <v>198</v>
      </c>
      <c r="D133" s="139" t="s">
        <v>178</v>
      </c>
      <c r="E133" s="140" t="s">
        <v>624</v>
      </c>
      <c r="F133" s="141" t="s">
        <v>625</v>
      </c>
      <c r="G133" s="142" t="s">
        <v>529</v>
      </c>
      <c r="H133" s="144"/>
      <c r="I133" s="144"/>
      <c r="J133" s="145">
        <f t="shared" si="0"/>
        <v>0</v>
      </c>
      <c r="K133" s="146"/>
      <c r="L133" s="28"/>
      <c r="M133" s="147" t="s">
        <v>1</v>
      </c>
      <c r="N133" s="148" t="s">
        <v>41</v>
      </c>
      <c r="P133" s="149">
        <f t="shared" si="1"/>
        <v>0</v>
      </c>
      <c r="Q133" s="149">
        <v>0</v>
      </c>
      <c r="R133" s="149">
        <f t="shared" si="2"/>
        <v>0</v>
      </c>
      <c r="S133" s="149">
        <v>0</v>
      </c>
      <c r="T133" s="150">
        <f t="shared" si="3"/>
        <v>0</v>
      </c>
      <c r="AR133" s="151" t="s">
        <v>240</v>
      </c>
      <c r="AT133" s="151" t="s">
        <v>178</v>
      </c>
      <c r="AU133" s="151" t="s">
        <v>88</v>
      </c>
      <c r="AY133" s="13" t="s">
        <v>176</v>
      </c>
      <c r="BE133" s="152">
        <f t="shared" si="4"/>
        <v>0</v>
      </c>
      <c r="BF133" s="152">
        <f t="shared" si="5"/>
        <v>0</v>
      </c>
      <c r="BG133" s="152">
        <f t="shared" si="6"/>
        <v>0</v>
      </c>
      <c r="BH133" s="152">
        <f t="shared" si="7"/>
        <v>0</v>
      </c>
      <c r="BI133" s="152">
        <f t="shared" si="8"/>
        <v>0</v>
      </c>
      <c r="BJ133" s="13" t="s">
        <v>88</v>
      </c>
      <c r="BK133" s="152">
        <f t="shared" si="9"/>
        <v>0</v>
      </c>
      <c r="BL133" s="13" t="s">
        <v>240</v>
      </c>
      <c r="BM133" s="151" t="s">
        <v>1078</v>
      </c>
    </row>
    <row r="134" spans="2:65" s="11" customFormat="1" ht="22.75" customHeight="1">
      <c r="B134" s="127"/>
      <c r="D134" s="128" t="s">
        <v>74</v>
      </c>
      <c r="E134" s="137" t="s">
        <v>1079</v>
      </c>
      <c r="F134" s="137" t="s">
        <v>1080</v>
      </c>
      <c r="I134" s="130"/>
      <c r="J134" s="138">
        <f>BK134</f>
        <v>0</v>
      </c>
      <c r="L134" s="127"/>
      <c r="M134" s="132"/>
      <c r="P134" s="133">
        <f>SUM(P135:P154)</f>
        <v>0</v>
      </c>
      <c r="R134" s="133">
        <f>SUM(R135:R154)</f>
        <v>0.44964640000000006</v>
      </c>
      <c r="T134" s="134">
        <f>SUM(T135:T154)</f>
        <v>0</v>
      </c>
      <c r="AR134" s="128" t="s">
        <v>88</v>
      </c>
      <c r="AT134" s="135" t="s">
        <v>74</v>
      </c>
      <c r="AU134" s="135" t="s">
        <v>82</v>
      </c>
      <c r="AY134" s="128" t="s">
        <v>176</v>
      </c>
      <c r="BK134" s="136">
        <f>SUM(BK135:BK154)</f>
        <v>0</v>
      </c>
    </row>
    <row r="135" spans="2:65" s="1" customFormat="1" ht="21.75" customHeight="1">
      <c r="B135" s="28"/>
      <c r="C135" s="139" t="s">
        <v>202</v>
      </c>
      <c r="D135" s="139" t="s">
        <v>178</v>
      </c>
      <c r="E135" s="140" t="s">
        <v>1081</v>
      </c>
      <c r="F135" s="141" t="s">
        <v>1082</v>
      </c>
      <c r="G135" s="142" t="s">
        <v>261</v>
      </c>
      <c r="H135" s="143">
        <v>10</v>
      </c>
      <c r="I135" s="144"/>
      <c r="J135" s="145">
        <f t="shared" ref="J135:J154" si="10">ROUND(I135*H135,2)</f>
        <v>0</v>
      </c>
      <c r="K135" s="146"/>
      <c r="L135" s="28"/>
      <c r="M135" s="147" t="s">
        <v>1</v>
      </c>
      <c r="N135" s="148" t="s">
        <v>41</v>
      </c>
      <c r="P135" s="149">
        <f t="shared" ref="P135:P154" si="11">O135*H135</f>
        <v>0</v>
      </c>
      <c r="Q135" s="149">
        <v>1.5499999999999999E-3</v>
      </c>
      <c r="R135" s="149">
        <f t="shared" ref="R135:R154" si="12">Q135*H135</f>
        <v>1.55E-2</v>
      </c>
      <c r="S135" s="149">
        <v>0</v>
      </c>
      <c r="T135" s="150">
        <f t="shared" ref="T135:T154" si="13">S135*H135</f>
        <v>0</v>
      </c>
      <c r="AR135" s="151" t="s">
        <v>240</v>
      </c>
      <c r="AT135" s="151" t="s">
        <v>178</v>
      </c>
      <c r="AU135" s="151" t="s">
        <v>88</v>
      </c>
      <c r="AY135" s="13" t="s">
        <v>176</v>
      </c>
      <c r="BE135" s="152">
        <f t="shared" ref="BE135:BE154" si="14">IF(N135="základná",J135,0)</f>
        <v>0</v>
      </c>
      <c r="BF135" s="152">
        <f t="shared" ref="BF135:BF154" si="15">IF(N135="znížená",J135,0)</f>
        <v>0</v>
      </c>
      <c r="BG135" s="152">
        <f t="shared" ref="BG135:BG154" si="16">IF(N135="zákl. prenesená",J135,0)</f>
        <v>0</v>
      </c>
      <c r="BH135" s="152">
        <f t="shared" ref="BH135:BH154" si="17">IF(N135="zníž. prenesená",J135,0)</f>
        <v>0</v>
      </c>
      <c r="BI135" s="152">
        <f t="shared" ref="BI135:BI154" si="18">IF(N135="nulová",J135,0)</f>
        <v>0</v>
      </c>
      <c r="BJ135" s="13" t="s">
        <v>88</v>
      </c>
      <c r="BK135" s="152">
        <f t="shared" ref="BK135:BK154" si="19">ROUND(I135*H135,2)</f>
        <v>0</v>
      </c>
      <c r="BL135" s="13" t="s">
        <v>240</v>
      </c>
      <c r="BM135" s="151" t="s">
        <v>1083</v>
      </c>
    </row>
    <row r="136" spans="2:65" s="1" customFormat="1" ht="21.75" customHeight="1">
      <c r="B136" s="28"/>
      <c r="C136" s="139" t="s">
        <v>206</v>
      </c>
      <c r="D136" s="139" t="s">
        <v>178</v>
      </c>
      <c r="E136" s="140" t="s">
        <v>1084</v>
      </c>
      <c r="F136" s="141" t="s">
        <v>1085</v>
      </c>
      <c r="G136" s="142" t="s">
        <v>261</v>
      </c>
      <c r="H136" s="143">
        <v>50</v>
      </c>
      <c r="I136" s="144"/>
      <c r="J136" s="145">
        <f t="shared" si="10"/>
        <v>0</v>
      </c>
      <c r="K136" s="146"/>
      <c r="L136" s="28"/>
      <c r="M136" s="147" t="s">
        <v>1</v>
      </c>
      <c r="N136" s="148" t="s">
        <v>41</v>
      </c>
      <c r="P136" s="149">
        <f t="shared" si="11"/>
        <v>0</v>
      </c>
      <c r="Q136" s="149">
        <v>1.77728E-3</v>
      </c>
      <c r="R136" s="149">
        <f t="shared" si="12"/>
        <v>8.8863999999999999E-2</v>
      </c>
      <c r="S136" s="149">
        <v>0</v>
      </c>
      <c r="T136" s="150">
        <f t="shared" si="13"/>
        <v>0</v>
      </c>
      <c r="AR136" s="151" t="s">
        <v>240</v>
      </c>
      <c r="AT136" s="151" t="s">
        <v>178</v>
      </c>
      <c r="AU136" s="151" t="s">
        <v>88</v>
      </c>
      <c r="AY136" s="13" t="s">
        <v>176</v>
      </c>
      <c r="BE136" s="152">
        <f t="shared" si="14"/>
        <v>0</v>
      </c>
      <c r="BF136" s="152">
        <f t="shared" si="15"/>
        <v>0</v>
      </c>
      <c r="BG136" s="152">
        <f t="shared" si="16"/>
        <v>0</v>
      </c>
      <c r="BH136" s="152">
        <f t="shared" si="17"/>
        <v>0</v>
      </c>
      <c r="BI136" s="152">
        <f t="shared" si="18"/>
        <v>0</v>
      </c>
      <c r="BJ136" s="13" t="s">
        <v>88</v>
      </c>
      <c r="BK136" s="152">
        <f t="shared" si="19"/>
        <v>0</v>
      </c>
      <c r="BL136" s="13" t="s">
        <v>240</v>
      </c>
      <c r="BM136" s="151" t="s">
        <v>1086</v>
      </c>
    </row>
    <row r="137" spans="2:65" s="1" customFormat="1" ht="21.75" customHeight="1">
      <c r="B137" s="28"/>
      <c r="C137" s="139" t="s">
        <v>210</v>
      </c>
      <c r="D137" s="139" t="s">
        <v>178</v>
      </c>
      <c r="E137" s="140" t="s">
        <v>1087</v>
      </c>
      <c r="F137" s="141" t="s">
        <v>1088</v>
      </c>
      <c r="G137" s="142" t="s">
        <v>261</v>
      </c>
      <c r="H137" s="143">
        <v>153.4</v>
      </c>
      <c r="I137" s="144"/>
      <c r="J137" s="145">
        <f t="shared" si="10"/>
        <v>0</v>
      </c>
      <c r="K137" s="146"/>
      <c r="L137" s="28"/>
      <c r="M137" s="147" t="s">
        <v>1</v>
      </c>
      <c r="N137" s="148" t="s">
        <v>41</v>
      </c>
      <c r="P137" s="149">
        <f t="shared" si="11"/>
        <v>0</v>
      </c>
      <c r="Q137" s="149">
        <v>1.91E-3</v>
      </c>
      <c r="R137" s="149">
        <f t="shared" si="12"/>
        <v>0.29299400000000003</v>
      </c>
      <c r="S137" s="149">
        <v>0</v>
      </c>
      <c r="T137" s="150">
        <f t="shared" si="13"/>
        <v>0</v>
      </c>
      <c r="AR137" s="151" t="s">
        <v>240</v>
      </c>
      <c r="AT137" s="151" t="s">
        <v>178</v>
      </c>
      <c r="AU137" s="151" t="s">
        <v>88</v>
      </c>
      <c r="AY137" s="13" t="s">
        <v>176</v>
      </c>
      <c r="BE137" s="152">
        <f t="shared" si="14"/>
        <v>0</v>
      </c>
      <c r="BF137" s="152">
        <f t="shared" si="15"/>
        <v>0</v>
      </c>
      <c r="BG137" s="152">
        <f t="shared" si="16"/>
        <v>0</v>
      </c>
      <c r="BH137" s="152">
        <f t="shared" si="17"/>
        <v>0</v>
      </c>
      <c r="BI137" s="152">
        <f t="shared" si="18"/>
        <v>0</v>
      </c>
      <c r="BJ137" s="13" t="s">
        <v>88</v>
      </c>
      <c r="BK137" s="152">
        <f t="shared" si="19"/>
        <v>0</v>
      </c>
      <c r="BL137" s="13" t="s">
        <v>240</v>
      </c>
      <c r="BM137" s="151" t="s">
        <v>1089</v>
      </c>
    </row>
    <row r="138" spans="2:65" s="1" customFormat="1" ht="21.75" customHeight="1">
      <c r="B138" s="28"/>
      <c r="C138" s="139" t="s">
        <v>214</v>
      </c>
      <c r="D138" s="139" t="s">
        <v>178</v>
      </c>
      <c r="E138" s="140" t="s">
        <v>1090</v>
      </c>
      <c r="F138" s="141" t="s">
        <v>1091</v>
      </c>
      <c r="G138" s="142" t="s">
        <v>261</v>
      </c>
      <c r="H138" s="143">
        <v>24</v>
      </c>
      <c r="I138" s="144"/>
      <c r="J138" s="145">
        <f t="shared" si="10"/>
        <v>0</v>
      </c>
      <c r="K138" s="146"/>
      <c r="L138" s="28"/>
      <c r="M138" s="147" t="s">
        <v>1</v>
      </c>
      <c r="N138" s="148" t="s">
        <v>41</v>
      </c>
      <c r="P138" s="149">
        <f t="shared" si="11"/>
        <v>0</v>
      </c>
      <c r="Q138" s="149">
        <v>0</v>
      </c>
      <c r="R138" s="149">
        <f t="shared" si="12"/>
        <v>0</v>
      </c>
      <c r="S138" s="149">
        <v>0</v>
      </c>
      <c r="T138" s="150">
        <f t="shared" si="13"/>
        <v>0</v>
      </c>
      <c r="AR138" s="151" t="s">
        <v>240</v>
      </c>
      <c r="AT138" s="151" t="s">
        <v>178</v>
      </c>
      <c r="AU138" s="151" t="s">
        <v>88</v>
      </c>
      <c r="AY138" s="13" t="s">
        <v>176</v>
      </c>
      <c r="BE138" s="152">
        <f t="shared" si="14"/>
        <v>0</v>
      </c>
      <c r="BF138" s="152">
        <f t="shared" si="15"/>
        <v>0</v>
      </c>
      <c r="BG138" s="152">
        <f t="shared" si="16"/>
        <v>0</v>
      </c>
      <c r="BH138" s="152">
        <f t="shared" si="17"/>
        <v>0</v>
      </c>
      <c r="BI138" s="152">
        <f t="shared" si="18"/>
        <v>0</v>
      </c>
      <c r="BJ138" s="13" t="s">
        <v>88</v>
      </c>
      <c r="BK138" s="152">
        <f t="shared" si="19"/>
        <v>0</v>
      </c>
      <c r="BL138" s="13" t="s">
        <v>240</v>
      </c>
      <c r="BM138" s="151" t="s">
        <v>1092</v>
      </c>
    </row>
    <row r="139" spans="2:65" s="1" customFormat="1" ht="21.75" customHeight="1">
      <c r="B139" s="28"/>
      <c r="C139" s="139" t="s">
        <v>218</v>
      </c>
      <c r="D139" s="139" t="s">
        <v>178</v>
      </c>
      <c r="E139" s="140" t="s">
        <v>1093</v>
      </c>
      <c r="F139" s="141" t="s">
        <v>1094</v>
      </c>
      <c r="G139" s="142" t="s">
        <v>261</v>
      </c>
      <c r="H139" s="143">
        <v>15</v>
      </c>
      <c r="I139" s="144"/>
      <c r="J139" s="145">
        <f t="shared" si="10"/>
        <v>0</v>
      </c>
      <c r="K139" s="146"/>
      <c r="L139" s="28"/>
      <c r="M139" s="147" t="s">
        <v>1</v>
      </c>
      <c r="N139" s="148" t="s">
        <v>41</v>
      </c>
      <c r="P139" s="149">
        <f t="shared" si="11"/>
        <v>0</v>
      </c>
      <c r="Q139" s="149">
        <v>4.7461999999999998E-4</v>
      </c>
      <c r="R139" s="149">
        <f t="shared" si="12"/>
        <v>7.1192999999999994E-3</v>
      </c>
      <c r="S139" s="149">
        <v>0</v>
      </c>
      <c r="T139" s="150">
        <f t="shared" si="13"/>
        <v>0</v>
      </c>
      <c r="AR139" s="151" t="s">
        <v>240</v>
      </c>
      <c r="AT139" s="151" t="s">
        <v>178</v>
      </c>
      <c r="AU139" s="151" t="s">
        <v>88</v>
      </c>
      <c r="AY139" s="13" t="s">
        <v>176</v>
      </c>
      <c r="BE139" s="152">
        <f t="shared" si="14"/>
        <v>0</v>
      </c>
      <c r="BF139" s="152">
        <f t="shared" si="15"/>
        <v>0</v>
      </c>
      <c r="BG139" s="152">
        <f t="shared" si="16"/>
        <v>0</v>
      </c>
      <c r="BH139" s="152">
        <f t="shared" si="17"/>
        <v>0</v>
      </c>
      <c r="BI139" s="152">
        <f t="shared" si="18"/>
        <v>0</v>
      </c>
      <c r="BJ139" s="13" t="s">
        <v>88</v>
      </c>
      <c r="BK139" s="152">
        <f t="shared" si="19"/>
        <v>0</v>
      </c>
      <c r="BL139" s="13" t="s">
        <v>240</v>
      </c>
      <c r="BM139" s="151" t="s">
        <v>1095</v>
      </c>
    </row>
    <row r="140" spans="2:65" s="1" customFormat="1" ht="21.75" customHeight="1">
      <c r="B140" s="28"/>
      <c r="C140" s="139" t="s">
        <v>222</v>
      </c>
      <c r="D140" s="139" t="s">
        <v>178</v>
      </c>
      <c r="E140" s="140" t="s">
        <v>1096</v>
      </c>
      <c r="F140" s="141" t="s">
        <v>1097</v>
      </c>
      <c r="G140" s="142" t="s">
        <v>261</v>
      </c>
      <c r="H140" s="143">
        <v>20</v>
      </c>
      <c r="I140" s="144"/>
      <c r="J140" s="145">
        <f t="shared" si="10"/>
        <v>0</v>
      </c>
      <c r="K140" s="146"/>
      <c r="L140" s="28"/>
      <c r="M140" s="147" t="s">
        <v>1</v>
      </c>
      <c r="N140" s="148" t="s">
        <v>41</v>
      </c>
      <c r="P140" s="149">
        <f t="shared" si="11"/>
        <v>0</v>
      </c>
      <c r="Q140" s="149">
        <v>6.3927999999999999E-4</v>
      </c>
      <c r="R140" s="149">
        <f t="shared" si="12"/>
        <v>1.2785599999999999E-2</v>
      </c>
      <c r="S140" s="149">
        <v>0</v>
      </c>
      <c r="T140" s="150">
        <f t="shared" si="13"/>
        <v>0</v>
      </c>
      <c r="AR140" s="151" t="s">
        <v>240</v>
      </c>
      <c r="AT140" s="151" t="s">
        <v>178</v>
      </c>
      <c r="AU140" s="151" t="s">
        <v>88</v>
      </c>
      <c r="AY140" s="13" t="s">
        <v>176</v>
      </c>
      <c r="BE140" s="152">
        <f t="shared" si="14"/>
        <v>0</v>
      </c>
      <c r="BF140" s="152">
        <f t="shared" si="15"/>
        <v>0</v>
      </c>
      <c r="BG140" s="152">
        <f t="shared" si="16"/>
        <v>0</v>
      </c>
      <c r="BH140" s="152">
        <f t="shared" si="17"/>
        <v>0</v>
      </c>
      <c r="BI140" s="152">
        <f t="shared" si="18"/>
        <v>0</v>
      </c>
      <c r="BJ140" s="13" t="s">
        <v>88</v>
      </c>
      <c r="BK140" s="152">
        <f t="shared" si="19"/>
        <v>0</v>
      </c>
      <c r="BL140" s="13" t="s">
        <v>240</v>
      </c>
      <c r="BM140" s="151" t="s">
        <v>1098</v>
      </c>
    </row>
    <row r="141" spans="2:65" s="1" customFormat="1" ht="24.25" customHeight="1">
      <c r="B141" s="28"/>
      <c r="C141" s="139" t="s">
        <v>226</v>
      </c>
      <c r="D141" s="139" t="s">
        <v>178</v>
      </c>
      <c r="E141" s="140" t="s">
        <v>1099</v>
      </c>
      <c r="F141" s="141" t="s">
        <v>1100</v>
      </c>
      <c r="G141" s="142" t="s">
        <v>334</v>
      </c>
      <c r="H141" s="143">
        <v>17</v>
      </c>
      <c r="I141" s="144"/>
      <c r="J141" s="145">
        <f t="shared" si="10"/>
        <v>0</v>
      </c>
      <c r="K141" s="146"/>
      <c r="L141" s="28"/>
      <c r="M141" s="147" t="s">
        <v>1</v>
      </c>
      <c r="N141" s="148" t="s">
        <v>41</v>
      </c>
      <c r="P141" s="149">
        <f t="shared" si="11"/>
        <v>0</v>
      </c>
      <c r="Q141" s="149">
        <v>0</v>
      </c>
      <c r="R141" s="149">
        <f t="shared" si="12"/>
        <v>0</v>
      </c>
      <c r="S141" s="149">
        <v>0</v>
      </c>
      <c r="T141" s="150">
        <f t="shared" si="13"/>
        <v>0</v>
      </c>
      <c r="AR141" s="151" t="s">
        <v>240</v>
      </c>
      <c r="AT141" s="151" t="s">
        <v>178</v>
      </c>
      <c r="AU141" s="151" t="s">
        <v>88</v>
      </c>
      <c r="AY141" s="13" t="s">
        <v>176</v>
      </c>
      <c r="BE141" s="152">
        <f t="shared" si="14"/>
        <v>0</v>
      </c>
      <c r="BF141" s="152">
        <f t="shared" si="15"/>
        <v>0</v>
      </c>
      <c r="BG141" s="152">
        <f t="shared" si="16"/>
        <v>0</v>
      </c>
      <c r="BH141" s="152">
        <f t="shared" si="17"/>
        <v>0</v>
      </c>
      <c r="BI141" s="152">
        <f t="shared" si="18"/>
        <v>0</v>
      </c>
      <c r="BJ141" s="13" t="s">
        <v>88</v>
      </c>
      <c r="BK141" s="152">
        <f t="shared" si="19"/>
        <v>0</v>
      </c>
      <c r="BL141" s="13" t="s">
        <v>240</v>
      </c>
      <c r="BM141" s="151" t="s">
        <v>1101</v>
      </c>
    </row>
    <row r="142" spans="2:65" s="1" customFormat="1" ht="24.25" customHeight="1">
      <c r="B142" s="28"/>
      <c r="C142" s="139" t="s">
        <v>231</v>
      </c>
      <c r="D142" s="139" t="s">
        <v>178</v>
      </c>
      <c r="E142" s="140" t="s">
        <v>1102</v>
      </c>
      <c r="F142" s="141" t="s">
        <v>1103</v>
      </c>
      <c r="G142" s="142" t="s">
        <v>334</v>
      </c>
      <c r="H142" s="143">
        <v>3</v>
      </c>
      <c r="I142" s="144"/>
      <c r="J142" s="145">
        <f t="shared" si="10"/>
        <v>0</v>
      </c>
      <c r="K142" s="146"/>
      <c r="L142" s="28"/>
      <c r="M142" s="147" t="s">
        <v>1</v>
      </c>
      <c r="N142" s="148" t="s">
        <v>41</v>
      </c>
      <c r="P142" s="149">
        <f t="shared" si="11"/>
        <v>0</v>
      </c>
      <c r="Q142" s="149">
        <v>0</v>
      </c>
      <c r="R142" s="149">
        <f t="shared" si="12"/>
        <v>0</v>
      </c>
      <c r="S142" s="149">
        <v>0</v>
      </c>
      <c r="T142" s="150">
        <f t="shared" si="13"/>
        <v>0</v>
      </c>
      <c r="AR142" s="151" t="s">
        <v>240</v>
      </c>
      <c r="AT142" s="151" t="s">
        <v>178</v>
      </c>
      <c r="AU142" s="151" t="s">
        <v>88</v>
      </c>
      <c r="AY142" s="13" t="s">
        <v>176</v>
      </c>
      <c r="BE142" s="152">
        <f t="shared" si="14"/>
        <v>0</v>
      </c>
      <c r="BF142" s="152">
        <f t="shared" si="15"/>
        <v>0</v>
      </c>
      <c r="BG142" s="152">
        <f t="shared" si="16"/>
        <v>0</v>
      </c>
      <c r="BH142" s="152">
        <f t="shared" si="17"/>
        <v>0</v>
      </c>
      <c r="BI142" s="152">
        <f t="shared" si="18"/>
        <v>0</v>
      </c>
      <c r="BJ142" s="13" t="s">
        <v>88</v>
      </c>
      <c r="BK142" s="152">
        <f t="shared" si="19"/>
        <v>0</v>
      </c>
      <c r="BL142" s="13" t="s">
        <v>240</v>
      </c>
      <c r="BM142" s="151" t="s">
        <v>1104</v>
      </c>
    </row>
    <row r="143" spans="2:65" s="1" customFormat="1" ht="24.25" customHeight="1">
      <c r="B143" s="28"/>
      <c r="C143" s="139" t="s">
        <v>235</v>
      </c>
      <c r="D143" s="139" t="s">
        <v>178</v>
      </c>
      <c r="E143" s="140" t="s">
        <v>1105</v>
      </c>
      <c r="F143" s="141" t="s">
        <v>1106</v>
      </c>
      <c r="G143" s="142" t="s">
        <v>334</v>
      </c>
      <c r="H143" s="143">
        <v>20</v>
      </c>
      <c r="I143" s="144"/>
      <c r="J143" s="145">
        <f t="shared" si="10"/>
        <v>0</v>
      </c>
      <c r="K143" s="146"/>
      <c r="L143" s="28"/>
      <c r="M143" s="147" t="s">
        <v>1</v>
      </c>
      <c r="N143" s="148" t="s">
        <v>41</v>
      </c>
      <c r="P143" s="149">
        <f t="shared" si="11"/>
        <v>0</v>
      </c>
      <c r="Q143" s="149">
        <v>0</v>
      </c>
      <c r="R143" s="149">
        <f t="shared" si="12"/>
        <v>0</v>
      </c>
      <c r="S143" s="149">
        <v>0</v>
      </c>
      <c r="T143" s="150">
        <f t="shared" si="13"/>
        <v>0</v>
      </c>
      <c r="AR143" s="151" t="s">
        <v>240</v>
      </c>
      <c r="AT143" s="151" t="s">
        <v>178</v>
      </c>
      <c r="AU143" s="151" t="s">
        <v>88</v>
      </c>
      <c r="AY143" s="13" t="s">
        <v>176</v>
      </c>
      <c r="BE143" s="152">
        <f t="shared" si="14"/>
        <v>0</v>
      </c>
      <c r="BF143" s="152">
        <f t="shared" si="15"/>
        <v>0</v>
      </c>
      <c r="BG143" s="152">
        <f t="shared" si="16"/>
        <v>0</v>
      </c>
      <c r="BH143" s="152">
        <f t="shared" si="17"/>
        <v>0</v>
      </c>
      <c r="BI143" s="152">
        <f t="shared" si="18"/>
        <v>0</v>
      </c>
      <c r="BJ143" s="13" t="s">
        <v>88</v>
      </c>
      <c r="BK143" s="152">
        <f t="shared" si="19"/>
        <v>0</v>
      </c>
      <c r="BL143" s="13" t="s">
        <v>240</v>
      </c>
      <c r="BM143" s="151" t="s">
        <v>1107</v>
      </c>
    </row>
    <row r="144" spans="2:65" s="1" customFormat="1" ht="24.25" customHeight="1">
      <c r="B144" s="28"/>
      <c r="C144" s="139" t="s">
        <v>240</v>
      </c>
      <c r="D144" s="139" t="s">
        <v>178</v>
      </c>
      <c r="E144" s="140" t="s">
        <v>1108</v>
      </c>
      <c r="F144" s="141" t="s">
        <v>1109</v>
      </c>
      <c r="G144" s="142" t="s">
        <v>334</v>
      </c>
      <c r="H144" s="143">
        <v>8</v>
      </c>
      <c r="I144" s="144"/>
      <c r="J144" s="145">
        <f t="shared" si="10"/>
        <v>0</v>
      </c>
      <c r="K144" s="146"/>
      <c r="L144" s="28"/>
      <c r="M144" s="147" t="s">
        <v>1</v>
      </c>
      <c r="N144" s="148" t="s">
        <v>41</v>
      </c>
      <c r="P144" s="149">
        <f t="shared" si="11"/>
        <v>0</v>
      </c>
      <c r="Q144" s="149">
        <v>4.46E-4</v>
      </c>
      <c r="R144" s="149">
        <f t="shared" si="12"/>
        <v>3.568E-3</v>
      </c>
      <c r="S144" s="149">
        <v>0</v>
      </c>
      <c r="T144" s="150">
        <f t="shared" si="13"/>
        <v>0</v>
      </c>
      <c r="AR144" s="151" t="s">
        <v>240</v>
      </c>
      <c r="AT144" s="151" t="s">
        <v>178</v>
      </c>
      <c r="AU144" s="151" t="s">
        <v>88</v>
      </c>
      <c r="AY144" s="13" t="s">
        <v>176</v>
      </c>
      <c r="BE144" s="152">
        <f t="shared" si="14"/>
        <v>0</v>
      </c>
      <c r="BF144" s="152">
        <f t="shared" si="15"/>
        <v>0</v>
      </c>
      <c r="BG144" s="152">
        <f t="shared" si="16"/>
        <v>0</v>
      </c>
      <c r="BH144" s="152">
        <f t="shared" si="17"/>
        <v>0</v>
      </c>
      <c r="BI144" s="152">
        <f t="shared" si="18"/>
        <v>0</v>
      </c>
      <c r="BJ144" s="13" t="s">
        <v>88</v>
      </c>
      <c r="BK144" s="152">
        <f t="shared" si="19"/>
        <v>0</v>
      </c>
      <c r="BL144" s="13" t="s">
        <v>240</v>
      </c>
      <c r="BM144" s="151" t="s">
        <v>1110</v>
      </c>
    </row>
    <row r="145" spans="2:65" s="1" customFormat="1" ht="37.75" customHeight="1">
      <c r="B145" s="28"/>
      <c r="C145" s="153" t="s">
        <v>244</v>
      </c>
      <c r="D145" s="153" t="s">
        <v>236</v>
      </c>
      <c r="E145" s="154" t="s">
        <v>1111</v>
      </c>
      <c r="F145" s="155" t="s">
        <v>1112</v>
      </c>
      <c r="G145" s="156" t="s">
        <v>334</v>
      </c>
      <c r="H145" s="157">
        <v>8</v>
      </c>
      <c r="I145" s="158"/>
      <c r="J145" s="159">
        <f t="shared" si="10"/>
        <v>0</v>
      </c>
      <c r="K145" s="160"/>
      <c r="L145" s="161"/>
      <c r="M145" s="162" t="s">
        <v>1</v>
      </c>
      <c r="N145" s="163" t="s">
        <v>41</v>
      </c>
      <c r="P145" s="149">
        <f t="shared" si="11"/>
        <v>0</v>
      </c>
      <c r="Q145" s="149">
        <v>1.7799999999999999E-3</v>
      </c>
      <c r="R145" s="149">
        <f t="shared" si="12"/>
        <v>1.4239999999999999E-2</v>
      </c>
      <c r="S145" s="149">
        <v>0</v>
      </c>
      <c r="T145" s="150">
        <f t="shared" si="13"/>
        <v>0</v>
      </c>
      <c r="AR145" s="151" t="s">
        <v>306</v>
      </c>
      <c r="AT145" s="151" t="s">
        <v>236</v>
      </c>
      <c r="AU145" s="151" t="s">
        <v>88</v>
      </c>
      <c r="AY145" s="13" t="s">
        <v>176</v>
      </c>
      <c r="BE145" s="152">
        <f t="shared" si="14"/>
        <v>0</v>
      </c>
      <c r="BF145" s="152">
        <f t="shared" si="15"/>
        <v>0</v>
      </c>
      <c r="BG145" s="152">
        <f t="shared" si="16"/>
        <v>0</v>
      </c>
      <c r="BH145" s="152">
        <f t="shared" si="17"/>
        <v>0</v>
      </c>
      <c r="BI145" s="152">
        <f t="shared" si="18"/>
        <v>0</v>
      </c>
      <c r="BJ145" s="13" t="s">
        <v>88</v>
      </c>
      <c r="BK145" s="152">
        <f t="shared" si="19"/>
        <v>0</v>
      </c>
      <c r="BL145" s="13" t="s">
        <v>240</v>
      </c>
      <c r="BM145" s="151" t="s">
        <v>1113</v>
      </c>
    </row>
    <row r="146" spans="2:65" s="1" customFormat="1" ht="24.25" customHeight="1">
      <c r="B146" s="28"/>
      <c r="C146" s="153" t="s">
        <v>250</v>
      </c>
      <c r="D146" s="153" t="s">
        <v>236</v>
      </c>
      <c r="E146" s="154" t="s">
        <v>1114</v>
      </c>
      <c r="F146" s="155" t="s">
        <v>1115</v>
      </c>
      <c r="G146" s="156" t="s">
        <v>334</v>
      </c>
      <c r="H146" s="157">
        <v>8</v>
      </c>
      <c r="I146" s="158"/>
      <c r="J146" s="159">
        <f t="shared" si="10"/>
        <v>0</v>
      </c>
      <c r="K146" s="160"/>
      <c r="L146" s="161"/>
      <c r="M146" s="162" t="s">
        <v>1</v>
      </c>
      <c r="N146" s="163" t="s">
        <v>41</v>
      </c>
      <c r="P146" s="149">
        <f t="shared" si="11"/>
        <v>0</v>
      </c>
      <c r="Q146" s="149">
        <v>1.4400000000000001E-3</v>
      </c>
      <c r="R146" s="149">
        <f t="shared" si="12"/>
        <v>1.1520000000000001E-2</v>
      </c>
      <c r="S146" s="149">
        <v>0</v>
      </c>
      <c r="T146" s="150">
        <f t="shared" si="13"/>
        <v>0</v>
      </c>
      <c r="AR146" s="151" t="s">
        <v>306</v>
      </c>
      <c r="AT146" s="151" t="s">
        <v>236</v>
      </c>
      <c r="AU146" s="151" t="s">
        <v>88</v>
      </c>
      <c r="AY146" s="13" t="s">
        <v>176</v>
      </c>
      <c r="BE146" s="152">
        <f t="shared" si="14"/>
        <v>0</v>
      </c>
      <c r="BF146" s="152">
        <f t="shared" si="15"/>
        <v>0</v>
      </c>
      <c r="BG146" s="152">
        <f t="shared" si="16"/>
        <v>0</v>
      </c>
      <c r="BH146" s="152">
        <f t="shared" si="17"/>
        <v>0</v>
      </c>
      <c r="BI146" s="152">
        <f t="shared" si="18"/>
        <v>0</v>
      </c>
      <c r="BJ146" s="13" t="s">
        <v>88</v>
      </c>
      <c r="BK146" s="152">
        <f t="shared" si="19"/>
        <v>0</v>
      </c>
      <c r="BL146" s="13" t="s">
        <v>240</v>
      </c>
      <c r="BM146" s="151" t="s">
        <v>1116</v>
      </c>
    </row>
    <row r="147" spans="2:65" s="1" customFormat="1" ht="21.75" customHeight="1">
      <c r="B147" s="28"/>
      <c r="C147" s="153" t="s">
        <v>254</v>
      </c>
      <c r="D147" s="153" t="s">
        <v>236</v>
      </c>
      <c r="E147" s="154" t="s">
        <v>1117</v>
      </c>
      <c r="F147" s="155" t="s">
        <v>1118</v>
      </c>
      <c r="G147" s="156" t="s">
        <v>334</v>
      </c>
      <c r="H147" s="157">
        <v>8</v>
      </c>
      <c r="I147" s="158"/>
      <c r="J147" s="159">
        <f t="shared" si="10"/>
        <v>0</v>
      </c>
      <c r="K147" s="160"/>
      <c r="L147" s="161"/>
      <c r="M147" s="162" t="s">
        <v>1</v>
      </c>
      <c r="N147" s="163" t="s">
        <v>41</v>
      </c>
      <c r="P147" s="149">
        <f t="shared" si="11"/>
        <v>0</v>
      </c>
      <c r="Q147" s="149">
        <v>5.0000000000000002E-5</v>
      </c>
      <c r="R147" s="149">
        <f t="shared" si="12"/>
        <v>4.0000000000000002E-4</v>
      </c>
      <c r="S147" s="149">
        <v>0</v>
      </c>
      <c r="T147" s="150">
        <f t="shared" si="13"/>
        <v>0</v>
      </c>
      <c r="AR147" s="151" t="s">
        <v>306</v>
      </c>
      <c r="AT147" s="151" t="s">
        <v>236</v>
      </c>
      <c r="AU147" s="151" t="s">
        <v>88</v>
      </c>
      <c r="AY147" s="13" t="s">
        <v>176</v>
      </c>
      <c r="BE147" s="152">
        <f t="shared" si="14"/>
        <v>0</v>
      </c>
      <c r="BF147" s="152">
        <f t="shared" si="15"/>
        <v>0</v>
      </c>
      <c r="BG147" s="152">
        <f t="shared" si="16"/>
        <v>0</v>
      </c>
      <c r="BH147" s="152">
        <f t="shared" si="17"/>
        <v>0</v>
      </c>
      <c r="BI147" s="152">
        <f t="shared" si="18"/>
        <v>0</v>
      </c>
      <c r="BJ147" s="13" t="s">
        <v>88</v>
      </c>
      <c r="BK147" s="152">
        <f t="shared" si="19"/>
        <v>0</v>
      </c>
      <c r="BL147" s="13" t="s">
        <v>240</v>
      </c>
      <c r="BM147" s="151" t="s">
        <v>1119</v>
      </c>
    </row>
    <row r="148" spans="2:65" s="1" customFormat="1" ht="24.25" customHeight="1">
      <c r="B148" s="28"/>
      <c r="C148" s="153" t="s">
        <v>258</v>
      </c>
      <c r="D148" s="153" t="s">
        <v>236</v>
      </c>
      <c r="E148" s="154" t="s">
        <v>1120</v>
      </c>
      <c r="F148" s="155" t="s">
        <v>1121</v>
      </c>
      <c r="G148" s="156" t="s">
        <v>334</v>
      </c>
      <c r="H148" s="157">
        <v>8</v>
      </c>
      <c r="I148" s="158"/>
      <c r="J148" s="159">
        <f t="shared" si="10"/>
        <v>0</v>
      </c>
      <c r="K148" s="160"/>
      <c r="L148" s="161"/>
      <c r="M148" s="162" t="s">
        <v>1</v>
      </c>
      <c r="N148" s="163" t="s">
        <v>41</v>
      </c>
      <c r="P148" s="149">
        <f t="shared" si="11"/>
        <v>0</v>
      </c>
      <c r="Q148" s="149">
        <v>1.2999999999999999E-4</v>
      </c>
      <c r="R148" s="149">
        <f t="shared" si="12"/>
        <v>1.0399999999999999E-3</v>
      </c>
      <c r="S148" s="149">
        <v>0</v>
      </c>
      <c r="T148" s="150">
        <f t="shared" si="13"/>
        <v>0</v>
      </c>
      <c r="AR148" s="151" t="s">
        <v>306</v>
      </c>
      <c r="AT148" s="151" t="s">
        <v>236</v>
      </c>
      <c r="AU148" s="151" t="s">
        <v>88</v>
      </c>
      <c r="AY148" s="13" t="s">
        <v>176</v>
      </c>
      <c r="BE148" s="152">
        <f t="shared" si="14"/>
        <v>0</v>
      </c>
      <c r="BF148" s="152">
        <f t="shared" si="15"/>
        <v>0</v>
      </c>
      <c r="BG148" s="152">
        <f t="shared" si="16"/>
        <v>0</v>
      </c>
      <c r="BH148" s="152">
        <f t="shared" si="17"/>
        <v>0</v>
      </c>
      <c r="BI148" s="152">
        <f t="shared" si="18"/>
        <v>0</v>
      </c>
      <c r="BJ148" s="13" t="s">
        <v>88</v>
      </c>
      <c r="BK148" s="152">
        <f t="shared" si="19"/>
        <v>0</v>
      </c>
      <c r="BL148" s="13" t="s">
        <v>240</v>
      </c>
      <c r="BM148" s="151" t="s">
        <v>1122</v>
      </c>
    </row>
    <row r="149" spans="2:65" s="1" customFormat="1" ht="16.5" customHeight="1">
      <c r="B149" s="28"/>
      <c r="C149" s="139" t="s">
        <v>263</v>
      </c>
      <c r="D149" s="139" t="s">
        <v>178</v>
      </c>
      <c r="E149" s="140" t="s">
        <v>1123</v>
      </c>
      <c r="F149" s="141" t="s">
        <v>1124</v>
      </c>
      <c r="G149" s="142" t="s">
        <v>334</v>
      </c>
      <c r="H149" s="143">
        <v>1</v>
      </c>
      <c r="I149" s="144"/>
      <c r="J149" s="145">
        <f t="shared" si="10"/>
        <v>0</v>
      </c>
      <c r="K149" s="146"/>
      <c r="L149" s="28"/>
      <c r="M149" s="147" t="s">
        <v>1</v>
      </c>
      <c r="N149" s="148" t="s">
        <v>41</v>
      </c>
      <c r="P149" s="149">
        <f t="shared" si="11"/>
        <v>0</v>
      </c>
      <c r="Q149" s="149">
        <v>6.355E-4</v>
      </c>
      <c r="R149" s="149">
        <f t="shared" si="12"/>
        <v>6.355E-4</v>
      </c>
      <c r="S149" s="149">
        <v>0</v>
      </c>
      <c r="T149" s="150">
        <f t="shared" si="13"/>
        <v>0</v>
      </c>
      <c r="AR149" s="151" t="s">
        <v>240</v>
      </c>
      <c r="AT149" s="151" t="s">
        <v>178</v>
      </c>
      <c r="AU149" s="151" t="s">
        <v>88</v>
      </c>
      <c r="AY149" s="13" t="s">
        <v>176</v>
      </c>
      <c r="BE149" s="152">
        <f t="shared" si="14"/>
        <v>0</v>
      </c>
      <c r="BF149" s="152">
        <f t="shared" si="15"/>
        <v>0</v>
      </c>
      <c r="BG149" s="152">
        <f t="shared" si="16"/>
        <v>0</v>
      </c>
      <c r="BH149" s="152">
        <f t="shared" si="17"/>
        <v>0</v>
      </c>
      <c r="BI149" s="152">
        <f t="shared" si="18"/>
        <v>0</v>
      </c>
      <c r="BJ149" s="13" t="s">
        <v>88</v>
      </c>
      <c r="BK149" s="152">
        <f t="shared" si="19"/>
        <v>0</v>
      </c>
      <c r="BL149" s="13" t="s">
        <v>240</v>
      </c>
      <c r="BM149" s="151" t="s">
        <v>1125</v>
      </c>
    </row>
    <row r="150" spans="2:65" s="1" customFormat="1" ht="24.25" customHeight="1">
      <c r="B150" s="28"/>
      <c r="C150" s="139" t="s">
        <v>267</v>
      </c>
      <c r="D150" s="139" t="s">
        <v>178</v>
      </c>
      <c r="E150" s="140" t="s">
        <v>1126</v>
      </c>
      <c r="F150" s="141" t="s">
        <v>1127</v>
      </c>
      <c r="G150" s="142" t="s">
        <v>334</v>
      </c>
      <c r="H150" s="143">
        <v>2</v>
      </c>
      <c r="I150" s="144"/>
      <c r="J150" s="145">
        <f t="shared" si="10"/>
        <v>0</v>
      </c>
      <c r="K150" s="146"/>
      <c r="L150" s="28"/>
      <c r="M150" s="147" t="s">
        <v>1</v>
      </c>
      <c r="N150" s="148" t="s">
        <v>41</v>
      </c>
      <c r="P150" s="149">
        <f t="shared" si="11"/>
        <v>0</v>
      </c>
      <c r="Q150" s="149">
        <v>1.0000000000000001E-5</v>
      </c>
      <c r="R150" s="149">
        <f t="shared" si="12"/>
        <v>2.0000000000000002E-5</v>
      </c>
      <c r="S150" s="149">
        <v>0</v>
      </c>
      <c r="T150" s="150">
        <f t="shared" si="13"/>
        <v>0</v>
      </c>
      <c r="AR150" s="151" t="s">
        <v>240</v>
      </c>
      <c r="AT150" s="151" t="s">
        <v>178</v>
      </c>
      <c r="AU150" s="151" t="s">
        <v>88</v>
      </c>
      <c r="AY150" s="13" t="s">
        <v>176</v>
      </c>
      <c r="BE150" s="152">
        <f t="shared" si="14"/>
        <v>0</v>
      </c>
      <c r="BF150" s="152">
        <f t="shared" si="15"/>
        <v>0</v>
      </c>
      <c r="BG150" s="152">
        <f t="shared" si="16"/>
        <v>0</v>
      </c>
      <c r="BH150" s="152">
        <f t="shared" si="17"/>
        <v>0</v>
      </c>
      <c r="BI150" s="152">
        <f t="shared" si="18"/>
        <v>0</v>
      </c>
      <c r="BJ150" s="13" t="s">
        <v>88</v>
      </c>
      <c r="BK150" s="152">
        <f t="shared" si="19"/>
        <v>0</v>
      </c>
      <c r="BL150" s="13" t="s">
        <v>240</v>
      </c>
      <c r="BM150" s="151" t="s">
        <v>1128</v>
      </c>
    </row>
    <row r="151" spans="2:65" s="1" customFormat="1" ht="24.25" customHeight="1">
      <c r="B151" s="28"/>
      <c r="C151" s="153" t="s">
        <v>7</v>
      </c>
      <c r="D151" s="153" t="s">
        <v>236</v>
      </c>
      <c r="E151" s="154" t="s">
        <v>1129</v>
      </c>
      <c r="F151" s="155" t="s">
        <v>1130</v>
      </c>
      <c r="G151" s="156" t="s">
        <v>334</v>
      </c>
      <c r="H151" s="157">
        <v>2</v>
      </c>
      <c r="I151" s="158"/>
      <c r="J151" s="159">
        <f t="shared" si="10"/>
        <v>0</v>
      </c>
      <c r="K151" s="160"/>
      <c r="L151" s="161"/>
      <c r="M151" s="162" t="s">
        <v>1</v>
      </c>
      <c r="N151" s="163" t="s">
        <v>41</v>
      </c>
      <c r="P151" s="149">
        <f t="shared" si="11"/>
        <v>0</v>
      </c>
      <c r="Q151" s="149">
        <v>4.8000000000000001E-4</v>
      </c>
      <c r="R151" s="149">
        <f t="shared" si="12"/>
        <v>9.6000000000000002E-4</v>
      </c>
      <c r="S151" s="149">
        <v>0</v>
      </c>
      <c r="T151" s="150">
        <f t="shared" si="13"/>
        <v>0</v>
      </c>
      <c r="AR151" s="151" t="s">
        <v>306</v>
      </c>
      <c r="AT151" s="151" t="s">
        <v>236</v>
      </c>
      <c r="AU151" s="151" t="s">
        <v>88</v>
      </c>
      <c r="AY151" s="13" t="s">
        <v>176</v>
      </c>
      <c r="BE151" s="152">
        <f t="shared" si="14"/>
        <v>0</v>
      </c>
      <c r="BF151" s="152">
        <f t="shared" si="15"/>
        <v>0</v>
      </c>
      <c r="BG151" s="152">
        <f t="shared" si="16"/>
        <v>0</v>
      </c>
      <c r="BH151" s="152">
        <f t="shared" si="17"/>
        <v>0</v>
      </c>
      <c r="BI151" s="152">
        <f t="shared" si="18"/>
        <v>0</v>
      </c>
      <c r="BJ151" s="13" t="s">
        <v>88</v>
      </c>
      <c r="BK151" s="152">
        <f t="shared" si="19"/>
        <v>0</v>
      </c>
      <c r="BL151" s="13" t="s">
        <v>240</v>
      </c>
      <c r="BM151" s="151" t="s">
        <v>1131</v>
      </c>
    </row>
    <row r="152" spans="2:65" s="1" customFormat="1" ht="24.25" customHeight="1">
      <c r="B152" s="28"/>
      <c r="C152" s="139" t="s">
        <v>274</v>
      </c>
      <c r="D152" s="139" t="s">
        <v>178</v>
      </c>
      <c r="E152" s="140" t="s">
        <v>1132</v>
      </c>
      <c r="F152" s="141" t="s">
        <v>1133</v>
      </c>
      <c r="G152" s="142" t="s">
        <v>261</v>
      </c>
      <c r="H152" s="143">
        <v>213.4</v>
      </c>
      <c r="I152" s="144"/>
      <c r="J152" s="145">
        <f t="shared" si="10"/>
        <v>0</v>
      </c>
      <c r="K152" s="146"/>
      <c r="L152" s="28"/>
      <c r="M152" s="147" t="s">
        <v>1</v>
      </c>
      <c r="N152" s="148" t="s">
        <v>41</v>
      </c>
      <c r="P152" s="149">
        <f t="shared" si="11"/>
        <v>0</v>
      </c>
      <c r="Q152" s="149">
        <v>0</v>
      </c>
      <c r="R152" s="149">
        <f t="shared" si="12"/>
        <v>0</v>
      </c>
      <c r="S152" s="149">
        <v>0</v>
      </c>
      <c r="T152" s="150">
        <f t="shared" si="13"/>
        <v>0</v>
      </c>
      <c r="AR152" s="151" t="s">
        <v>240</v>
      </c>
      <c r="AT152" s="151" t="s">
        <v>178</v>
      </c>
      <c r="AU152" s="151" t="s">
        <v>88</v>
      </c>
      <c r="AY152" s="13" t="s">
        <v>176</v>
      </c>
      <c r="BE152" s="152">
        <f t="shared" si="14"/>
        <v>0</v>
      </c>
      <c r="BF152" s="152">
        <f t="shared" si="15"/>
        <v>0</v>
      </c>
      <c r="BG152" s="152">
        <f t="shared" si="16"/>
        <v>0</v>
      </c>
      <c r="BH152" s="152">
        <f t="shared" si="17"/>
        <v>0</v>
      </c>
      <c r="BI152" s="152">
        <f t="shared" si="18"/>
        <v>0</v>
      </c>
      <c r="BJ152" s="13" t="s">
        <v>88</v>
      </c>
      <c r="BK152" s="152">
        <f t="shared" si="19"/>
        <v>0</v>
      </c>
      <c r="BL152" s="13" t="s">
        <v>240</v>
      </c>
      <c r="BM152" s="151" t="s">
        <v>1134</v>
      </c>
    </row>
    <row r="153" spans="2:65" s="1" customFormat="1" ht="24.25" customHeight="1">
      <c r="B153" s="28"/>
      <c r="C153" s="139" t="s">
        <v>278</v>
      </c>
      <c r="D153" s="139" t="s">
        <v>178</v>
      </c>
      <c r="E153" s="140" t="s">
        <v>1135</v>
      </c>
      <c r="F153" s="141" t="s">
        <v>1136</v>
      </c>
      <c r="G153" s="142" t="s">
        <v>261</v>
      </c>
      <c r="H153" s="143">
        <v>24</v>
      </c>
      <c r="I153" s="144"/>
      <c r="J153" s="145">
        <f t="shared" si="10"/>
        <v>0</v>
      </c>
      <c r="K153" s="146"/>
      <c r="L153" s="28"/>
      <c r="M153" s="147" t="s">
        <v>1</v>
      </c>
      <c r="N153" s="148" t="s">
        <v>41</v>
      </c>
      <c r="P153" s="149">
        <f t="shared" si="11"/>
        <v>0</v>
      </c>
      <c r="Q153" s="149">
        <v>0</v>
      </c>
      <c r="R153" s="149">
        <f t="shared" si="12"/>
        <v>0</v>
      </c>
      <c r="S153" s="149">
        <v>0</v>
      </c>
      <c r="T153" s="150">
        <f t="shared" si="13"/>
        <v>0</v>
      </c>
      <c r="AR153" s="151" t="s">
        <v>240</v>
      </c>
      <c r="AT153" s="151" t="s">
        <v>178</v>
      </c>
      <c r="AU153" s="151" t="s">
        <v>88</v>
      </c>
      <c r="AY153" s="13" t="s">
        <v>176</v>
      </c>
      <c r="BE153" s="152">
        <f t="shared" si="14"/>
        <v>0</v>
      </c>
      <c r="BF153" s="152">
        <f t="shared" si="15"/>
        <v>0</v>
      </c>
      <c r="BG153" s="152">
        <f t="shared" si="16"/>
        <v>0</v>
      </c>
      <c r="BH153" s="152">
        <f t="shared" si="17"/>
        <v>0</v>
      </c>
      <c r="BI153" s="152">
        <f t="shared" si="18"/>
        <v>0</v>
      </c>
      <c r="BJ153" s="13" t="s">
        <v>88</v>
      </c>
      <c r="BK153" s="152">
        <f t="shared" si="19"/>
        <v>0</v>
      </c>
      <c r="BL153" s="13" t="s">
        <v>240</v>
      </c>
      <c r="BM153" s="151" t="s">
        <v>1137</v>
      </c>
    </row>
    <row r="154" spans="2:65" s="1" customFormat="1" ht="24.25" customHeight="1">
      <c r="B154" s="28"/>
      <c r="C154" s="139" t="s">
        <v>282</v>
      </c>
      <c r="D154" s="139" t="s">
        <v>178</v>
      </c>
      <c r="E154" s="140" t="s">
        <v>1138</v>
      </c>
      <c r="F154" s="141" t="s">
        <v>1139</v>
      </c>
      <c r="G154" s="142" t="s">
        <v>529</v>
      </c>
      <c r="H154" s="144"/>
      <c r="I154" s="144"/>
      <c r="J154" s="145">
        <f t="shared" si="10"/>
        <v>0</v>
      </c>
      <c r="K154" s="146"/>
      <c r="L154" s="28"/>
      <c r="M154" s="147" t="s">
        <v>1</v>
      </c>
      <c r="N154" s="148" t="s">
        <v>41</v>
      </c>
      <c r="P154" s="149">
        <f t="shared" si="11"/>
        <v>0</v>
      </c>
      <c r="Q154" s="149">
        <v>0</v>
      </c>
      <c r="R154" s="149">
        <f t="shared" si="12"/>
        <v>0</v>
      </c>
      <c r="S154" s="149">
        <v>0</v>
      </c>
      <c r="T154" s="150">
        <f t="shared" si="13"/>
        <v>0</v>
      </c>
      <c r="AR154" s="151" t="s">
        <v>240</v>
      </c>
      <c r="AT154" s="151" t="s">
        <v>178</v>
      </c>
      <c r="AU154" s="151" t="s">
        <v>88</v>
      </c>
      <c r="AY154" s="13" t="s">
        <v>176</v>
      </c>
      <c r="BE154" s="152">
        <f t="shared" si="14"/>
        <v>0</v>
      </c>
      <c r="BF154" s="152">
        <f t="shared" si="15"/>
        <v>0</v>
      </c>
      <c r="BG154" s="152">
        <f t="shared" si="16"/>
        <v>0</v>
      </c>
      <c r="BH154" s="152">
        <f t="shared" si="17"/>
        <v>0</v>
      </c>
      <c r="BI154" s="152">
        <f t="shared" si="18"/>
        <v>0</v>
      </c>
      <c r="BJ154" s="13" t="s">
        <v>88</v>
      </c>
      <c r="BK154" s="152">
        <f t="shared" si="19"/>
        <v>0</v>
      </c>
      <c r="BL154" s="13" t="s">
        <v>240</v>
      </c>
      <c r="BM154" s="151" t="s">
        <v>1140</v>
      </c>
    </row>
    <row r="155" spans="2:65" s="11" customFormat="1" ht="22.75" customHeight="1">
      <c r="B155" s="127"/>
      <c r="D155" s="128" t="s">
        <v>74</v>
      </c>
      <c r="E155" s="137" t="s">
        <v>1141</v>
      </c>
      <c r="F155" s="137" t="s">
        <v>1142</v>
      </c>
      <c r="I155" s="130"/>
      <c r="J155" s="138">
        <f>BK155</f>
        <v>0</v>
      </c>
      <c r="L155" s="127"/>
      <c r="M155" s="132"/>
      <c r="P155" s="133">
        <f>SUM(P156:P170)</f>
        <v>0</v>
      </c>
      <c r="R155" s="133">
        <f>SUM(R156:R170)</f>
        <v>0.18278386000000002</v>
      </c>
      <c r="T155" s="134">
        <f>SUM(T156:T170)</f>
        <v>0</v>
      </c>
      <c r="AR155" s="128" t="s">
        <v>88</v>
      </c>
      <c r="AT155" s="135" t="s">
        <v>74</v>
      </c>
      <c r="AU155" s="135" t="s">
        <v>82</v>
      </c>
      <c r="AY155" s="128" t="s">
        <v>176</v>
      </c>
      <c r="BK155" s="136">
        <f>SUM(BK156:BK170)</f>
        <v>0</v>
      </c>
    </row>
    <row r="156" spans="2:65" s="1" customFormat="1" ht="24.25" customHeight="1">
      <c r="B156" s="28"/>
      <c r="C156" s="139" t="s">
        <v>286</v>
      </c>
      <c r="D156" s="139" t="s">
        <v>178</v>
      </c>
      <c r="E156" s="140" t="s">
        <v>1143</v>
      </c>
      <c r="F156" s="141" t="s">
        <v>1144</v>
      </c>
      <c r="G156" s="142" t="s">
        <v>261</v>
      </c>
      <c r="H156" s="143">
        <v>150</v>
      </c>
      <c r="I156" s="144"/>
      <c r="J156" s="145">
        <f t="shared" ref="J156:J170" si="20">ROUND(I156*H156,2)</f>
        <v>0</v>
      </c>
      <c r="K156" s="146"/>
      <c r="L156" s="28"/>
      <c r="M156" s="147" t="s">
        <v>1</v>
      </c>
      <c r="N156" s="148" t="s">
        <v>41</v>
      </c>
      <c r="P156" s="149">
        <f t="shared" ref="P156:P170" si="21">O156*H156</f>
        <v>0</v>
      </c>
      <c r="Q156" s="149">
        <v>3.8220000000000002E-4</v>
      </c>
      <c r="R156" s="149">
        <f t="shared" ref="R156:R170" si="22">Q156*H156</f>
        <v>5.7330000000000006E-2</v>
      </c>
      <c r="S156" s="149">
        <v>0</v>
      </c>
      <c r="T156" s="150">
        <f t="shared" ref="T156:T170" si="23">S156*H156</f>
        <v>0</v>
      </c>
      <c r="AR156" s="151" t="s">
        <v>240</v>
      </c>
      <c r="AT156" s="151" t="s">
        <v>178</v>
      </c>
      <c r="AU156" s="151" t="s">
        <v>88</v>
      </c>
      <c r="AY156" s="13" t="s">
        <v>176</v>
      </c>
      <c r="BE156" s="152">
        <f t="shared" ref="BE156:BE170" si="24">IF(N156="základná",J156,0)</f>
        <v>0</v>
      </c>
      <c r="BF156" s="152">
        <f t="shared" ref="BF156:BF170" si="25">IF(N156="znížená",J156,0)</f>
        <v>0</v>
      </c>
      <c r="BG156" s="152">
        <f t="shared" ref="BG156:BG170" si="26">IF(N156="zákl. prenesená",J156,0)</f>
        <v>0</v>
      </c>
      <c r="BH156" s="152">
        <f t="shared" ref="BH156:BH170" si="27">IF(N156="zníž. prenesená",J156,0)</f>
        <v>0</v>
      </c>
      <c r="BI156" s="152">
        <f t="shared" ref="BI156:BI170" si="28">IF(N156="nulová",J156,0)</f>
        <v>0</v>
      </c>
      <c r="BJ156" s="13" t="s">
        <v>88</v>
      </c>
      <c r="BK156" s="152">
        <f t="shared" ref="BK156:BK170" si="29">ROUND(I156*H156,2)</f>
        <v>0</v>
      </c>
      <c r="BL156" s="13" t="s">
        <v>240</v>
      </c>
      <c r="BM156" s="151" t="s">
        <v>1145</v>
      </c>
    </row>
    <row r="157" spans="2:65" s="1" customFormat="1" ht="24.25" customHeight="1">
      <c r="B157" s="28"/>
      <c r="C157" s="139" t="s">
        <v>290</v>
      </c>
      <c r="D157" s="139" t="s">
        <v>178</v>
      </c>
      <c r="E157" s="140" t="s">
        <v>1146</v>
      </c>
      <c r="F157" s="141" t="s">
        <v>1147</v>
      </c>
      <c r="G157" s="142" t="s">
        <v>261</v>
      </c>
      <c r="H157" s="143">
        <v>50</v>
      </c>
      <c r="I157" s="144"/>
      <c r="J157" s="145">
        <f t="shared" si="20"/>
        <v>0</v>
      </c>
      <c r="K157" s="146"/>
      <c r="L157" s="28"/>
      <c r="M157" s="147" t="s">
        <v>1</v>
      </c>
      <c r="N157" s="148" t="s">
        <v>41</v>
      </c>
      <c r="P157" s="149">
        <f t="shared" si="21"/>
        <v>0</v>
      </c>
      <c r="Q157" s="149">
        <v>4.8939999999999997E-4</v>
      </c>
      <c r="R157" s="149">
        <f t="shared" si="22"/>
        <v>2.4469999999999999E-2</v>
      </c>
      <c r="S157" s="149">
        <v>0</v>
      </c>
      <c r="T157" s="150">
        <f t="shared" si="23"/>
        <v>0</v>
      </c>
      <c r="AR157" s="151" t="s">
        <v>240</v>
      </c>
      <c r="AT157" s="151" t="s">
        <v>178</v>
      </c>
      <c r="AU157" s="151" t="s">
        <v>88</v>
      </c>
      <c r="AY157" s="13" t="s">
        <v>176</v>
      </c>
      <c r="BE157" s="152">
        <f t="shared" si="24"/>
        <v>0</v>
      </c>
      <c r="BF157" s="152">
        <f t="shared" si="25"/>
        <v>0</v>
      </c>
      <c r="BG157" s="152">
        <f t="shared" si="26"/>
        <v>0</v>
      </c>
      <c r="BH157" s="152">
        <f t="shared" si="27"/>
        <v>0</v>
      </c>
      <c r="BI157" s="152">
        <f t="shared" si="28"/>
        <v>0</v>
      </c>
      <c r="BJ157" s="13" t="s">
        <v>88</v>
      </c>
      <c r="BK157" s="152">
        <f t="shared" si="29"/>
        <v>0</v>
      </c>
      <c r="BL157" s="13" t="s">
        <v>240</v>
      </c>
      <c r="BM157" s="151" t="s">
        <v>1148</v>
      </c>
    </row>
    <row r="158" spans="2:65" s="1" customFormat="1" ht="24.25" customHeight="1">
      <c r="B158" s="28"/>
      <c r="C158" s="139" t="s">
        <v>294</v>
      </c>
      <c r="D158" s="139" t="s">
        <v>178</v>
      </c>
      <c r="E158" s="140" t="s">
        <v>1149</v>
      </c>
      <c r="F158" s="141" t="s">
        <v>1150</v>
      </c>
      <c r="G158" s="142" t="s">
        <v>261</v>
      </c>
      <c r="H158" s="143">
        <v>10</v>
      </c>
      <c r="I158" s="144"/>
      <c r="J158" s="145">
        <f t="shared" si="20"/>
        <v>0</v>
      </c>
      <c r="K158" s="146"/>
      <c r="L158" s="28"/>
      <c r="M158" s="147" t="s">
        <v>1</v>
      </c>
      <c r="N158" s="148" t="s">
        <v>41</v>
      </c>
      <c r="P158" s="149">
        <f t="shared" si="21"/>
        <v>0</v>
      </c>
      <c r="Q158" s="149">
        <v>1.37028E-3</v>
      </c>
      <c r="R158" s="149">
        <f t="shared" si="22"/>
        <v>1.3702799999999999E-2</v>
      </c>
      <c r="S158" s="149">
        <v>0</v>
      </c>
      <c r="T158" s="150">
        <f t="shared" si="23"/>
        <v>0</v>
      </c>
      <c r="AR158" s="151" t="s">
        <v>240</v>
      </c>
      <c r="AT158" s="151" t="s">
        <v>178</v>
      </c>
      <c r="AU158" s="151" t="s">
        <v>88</v>
      </c>
      <c r="AY158" s="13" t="s">
        <v>176</v>
      </c>
      <c r="BE158" s="152">
        <f t="shared" si="24"/>
        <v>0</v>
      </c>
      <c r="BF158" s="152">
        <f t="shared" si="25"/>
        <v>0</v>
      </c>
      <c r="BG158" s="152">
        <f t="shared" si="26"/>
        <v>0</v>
      </c>
      <c r="BH158" s="152">
        <f t="shared" si="27"/>
        <v>0</v>
      </c>
      <c r="BI158" s="152">
        <f t="shared" si="28"/>
        <v>0</v>
      </c>
      <c r="BJ158" s="13" t="s">
        <v>88</v>
      </c>
      <c r="BK158" s="152">
        <f t="shared" si="29"/>
        <v>0</v>
      </c>
      <c r="BL158" s="13" t="s">
        <v>240</v>
      </c>
      <c r="BM158" s="151" t="s">
        <v>1151</v>
      </c>
    </row>
    <row r="159" spans="2:65" s="1" customFormat="1" ht="16.5" customHeight="1">
      <c r="B159" s="28"/>
      <c r="C159" s="139" t="s">
        <v>298</v>
      </c>
      <c r="D159" s="139" t="s">
        <v>178</v>
      </c>
      <c r="E159" s="140" t="s">
        <v>1152</v>
      </c>
      <c r="F159" s="141" t="s">
        <v>1153</v>
      </c>
      <c r="G159" s="142" t="s">
        <v>334</v>
      </c>
      <c r="H159" s="143">
        <v>40</v>
      </c>
      <c r="I159" s="144"/>
      <c r="J159" s="145">
        <f t="shared" si="20"/>
        <v>0</v>
      </c>
      <c r="K159" s="146"/>
      <c r="L159" s="28"/>
      <c r="M159" s="147" t="s">
        <v>1</v>
      </c>
      <c r="N159" s="148" t="s">
        <v>41</v>
      </c>
      <c r="P159" s="149">
        <f t="shared" si="21"/>
        <v>0</v>
      </c>
      <c r="Q159" s="149">
        <v>0</v>
      </c>
      <c r="R159" s="149">
        <f t="shared" si="22"/>
        <v>0</v>
      </c>
      <c r="S159" s="149">
        <v>0</v>
      </c>
      <c r="T159" s="150">
        <f t="shared" si="23"/>
        <v>0</v>
      </c>
      <c r="AR159" s="151" t="s">
        <v>240</v>
      </c>
      <c r="AT159" s="151" t="s">
        <v>178</v>
      </c>
      <c r="AU159" s="151" t="s">
        <v>88</v>
      </c>
      <c r="AY159" s="13" t="s">
        <v>176</v>
      </c>
      <c r="BE159" s="152">
        <f t="shared" si="24"/>
        <v>0</v>
      </c>
      <c r="BF159" s="152">
        <f t="shared" si="25"/>
        <v>0</v>
      </c>
      <c r="BG159" s="152">
        <f t="shared" si="26"/>
        <v>0</v>
      </c>
      <c r="BH159" s="152">
        <f t="shared" si="27"/>
        <v>0</v>
      </c>
      <c r="BI159" s="152">
        <f t="shared" si="28"/>
        <v>0</v>
      </c>
      <c r="BJ159" s="13" t="s">
        <v>88</v>
      </c>
      <c r="BK159" s="152">
        <f t="shared" si="29"/>
        <v>0</v>
      </c>
      <c r="BL159" s="13" t="s">
        <v>240</v>
      </c>
      <c r="BM159" s="151" t="s">
        <v>1154</v>
      </c>
    </row>
    <row r="160" spans="2:65" s="1" customFormat="1" ht="24.25" customHeight="1">
      <c r="B160" s="28"/>
      <c r="C160" s="139" t="s">
        <v>302</v>
      </c>
      <c r="D160" s="139" t="s">
        <v>178</v>
      </c>
      <c r="E160" s="140" t="s">
        <v>1155</v>
      </c>
      <c r="F160" s="141" t="s">
        <v>1156</v>
      </c>
      <c r="G160" s="142" t="s">
        <v>334</v>
      </c>
      <c r="H160" s="143">
        <v>20</v>
      </c>
      <c r="I160" s="144"/>
      <c r="J160" s="145">
        <f t="shared" si="20"/>
        <v>0</v>
      </c>
      <c r="K160" s="146"/>
      <c r="L160" s="28"/>
      <c r="M160" s="147" t="s">
        <v>1</v>
      </c>
      <c r="N160" s="148" t="s">
        <v>41</v>
      </c>
      <c r="P160" s="149">
        <f t="shared" si="21"/>
        <v>0</v>
      </c>
      <c r="Q160" s="149">
        <v>4.0000000000000003E-5</v>
      </c>
      <c r="R160" s="149">
        <f t="shared" si="22"/>
        <v>8.0000000000000004E-4</v>
      </c>
      <c r="S160" s="149">
        <v>0</v>
      </c>
      <c r="T160" s="150">
        <f t="shared" si="23"/>
        <v>0</v>
      </c>
      <c r="AR160" s="151" t="s">
        <v>240</v>
      </c>
      <c r="AT160" s="151" t="s">
        <v>178</v>
      </c>
      <c r="AU160" s="151" t="s">
        <v>88</v>
      </c>
      <c r="AY160" s="13" t="s">
        <v>176</v>
      </c>
      <c r="BE160" s="152">
        <f t="shared" si="24"/>
        <v>0</v>
      </c>
      <c r="BF160" s="152">
        <f t="shared" si="25"/>
        <v>0</v>
      </c>
      <c r="BG160" s="152">
        <f t="shared" si="26"/>
        <v>0</v>
      </c>
      <c r="BH160" s="152">
        <f t="shared" si="27"/>
        <v>0</v>
      </c>
      <c r="BI160" s="152">
        <f t="shared" si="28"/>
        <v>0</v>
      </c>
      <c r="BJ160" s="13" t="s">
        <v>88</v>
      </c>
      <c r="BK160" s="152">
        <f t="shared" si="29"/>
        <v>0</v>
      </c>
      <c r="BL160" s="13" t="s">
        <v>240</v>
      </c>
      <c r="BM160" s="151" t="s">
        <v>1157</v>
      </c>
    </row>
    <row r="161" spans="2:65" s="1" customFormat="1" ht="33" customHeight="1">
      <c r="B161" s="28"/>
      <c r="C161" s="153" t="s">
        <v>306</v>
      </c>
      <c r="D161" s="153" t="s">
        <v>236</v>
      </c>
      <c r="E161" s="154" t="s">
        <v>1158</v>
      </c>
      <c r="F161" s="155" t="s">
        <v>1159</v>
      </c>
      <c r="G161" s="156" t="s">
        <v>334</v>
      </c>
      <c r="H161" s="157">
        <v>20</v>
      </c>
      <c r="I161" s="158"/>
      <c r="J161" s="159">
        <f t="shared" si="20"/>
        <v>0</v>
      </c>
      <c r="K161" s="160"/>
      <c r="L161" s="161"/>
      <c r="M161" s="162" t="s">
        <v>1</v>
      </c>
      <c r="N161" s="163" t="s">
        <v>41</v>
      </c>
      <c r="P161" s="149">
        <f t="shared" si="21"/>
        <v>0</v>
      </c>
      <c r="Q161" s="149">
        <v>1.3999999999999999E-4</v>
      </c>
      <c r="R161" s="149">
        <f t="shared" si="22"/>
        <v>2.7999999999999995E-3</v>
      </c>
      <c r="S161" s="149">
        <v>0</v>
      </c>
      <c r="T161" s="150">
        <f t="shared" si="23"/>
        <v>0</v>
      </c>
      <c r="AR161" s="151" t="s">
        <v>306</v>
      </c>
      <c r="AT161" s="151" t="s">
        <v>236</v>
      </c>
      <c r="AU161" s="151" t="s">
        <v>88</v>
      </c>
      <c r="AY161" s="13" t="s">
        <v>176</v>
      </c>
      <c r="BE161" s="152">
        <f t="shared" si="24"/>
        <v>0</v>
      </c>
      <c r="BF161" s="152">
        <f t="shared" si="25"/>
        <v>0</v>
      </c>
      <c r="BG161" s="152">
        <f t="shared" si="26"/>
        <v>0</v>
      </c>
      <c r="BH161" s="152">
        <f t="shared" si="27"/>
        <v>0</v>
      </c>
      <c r="BI161" s="152">
        <f t="shared" si="28"/>
        <v>0</v>
      </c>
      <c r="BJ161" s="13" t="s">
        <v>88</v>
      </c>
      <c r="BK161" s="152">
        <f t="shared" si="29"/>
        <v>0</v>
      </c>
      <c r="BL161" s="13" t="s">
        <v>240</v>
      </c>
      <c r="BM161" s="151" t="s">
        <v>1160</v>
      </c>
    </row>
    <row r="162" spans="2:65" s="1" customFormat="1" ht="24.25" customHeight="1">
      <c r="B162" s="28"/>
      <c r="C162" s="139" t="s">
        <v>310</v>
      </c>
      <c r="D162" s="139" t="s">
        <v>178</v>
      </c>
      <c r="E162" s="140" t="s">
        <v>1161</v>
      </c>
      <c r="F162" s="141" t="s">
        <v>1162</v>
      </c>
      <c r="G162" s="142" t="s">
        <v>1163</v>
      </c>
      <c r="H162" s="143">
        <v>20</v>
      </c>
      <c r="I162" s="144"/>
      <c r="J162" s="145">
        <f t="shared" si="20"/>
        <v>0</v>
      </c>
      <c r="K162" s="146"/>
      <c r="L162" s="28"/>
      <c r="M162" s="147" t="s">
        <v>1</v>
      </c>
      <c r="N162" s="148" t="s">
        <v>41</v>
      </c>
      <c r="P162" s="149">
        <f t="shared" si="21"/>
        <v>0</v>
      </c>
      <c r="Q162" s="149">
        <v>6.0000000000000002E-5</v>
      </c>
      <c r="R162" s="149">
        <f t="shared" si="22"/>
        <v>1.2000000000000001E-3</v>
      </c>
      <c r="S162" s="149">
        <v>0</v>
      </c>
      <c r="T162" s="150">
        <f t="shared" si="23"/>
        <v>0</v>
      </c>
      <c r="AR162" s="151" t="s">
        <v>240</v>
      </c>
      <c r="AT162" s="151" t="s">
        <v>178</v>
      </c>
      <c r="AU162" s="151" t="s">
        <v>88</v>
      </c>
      <c r="AY162" s="13" t="s">
        <v>176</v>
      </c>
      <c r="BE162" s="152">
        <f t="shared" si="24"/>
        <v>0</v>
      </c>
      <c r="BF162" s="152">
        <f t="shared" si="25"/>
        <v>0</v>
      </c>
      <c r="BG162" s="152">
        <f t="shared" si="26"/>
        <v>0</v>
      </c>
      <c r="BH162" s="152">
        <f t="shared" si="27"/>
        <v>0</v>
      </c>
      <c r="BI162" s="152">
        <f t="shared" si="28"/>
        <v>0</v>
      </c>
      <c r="BJ162" s="13" t="s">
        <v>88</v>
      </c>
      <c r="BK162" s="152">
        <f t="shared" si="29"/>
        <v>0</v>
      </c>
      <c r="BL162" s="13" t="s">
        <v>240</v>
      </c>
      <c r="BM162" s="151" t="s">
        <v>1164</v>
      </c>
    </row>
    <row r="163" spans="2:65" s="1" customFormat="1" ht="33" customHeight="1">
      <c r="B163" s="28"/>
      <c r="C163" s="153" t="s">
        <v>315</v>
      </c>
      <c r="D163" s="153" t="s">
        <v>236</v>
      </c>
      <c r="E163" s="154" t="s">
        <v>1158</v>
      </c>
      <c r="F163" s="155" t="s">
        <v>1159</v>
      </c>
      <c r="G163" s="156" t="s">
        <v>334</v>
      </c>
      <c r="H163" s="157">
        <v>20</v>
      </c>
      <c r="I163" s="158"/>
      <c r="J163" s="159">
        <f t="shared" si="20"/>
        <v>0</v>
      </c>
      <c r="K163" s="160"/>
      <c r="L163" s="161"/>
      <c r="M163" s="162" t="s">
        <v>1</v>
      </c>
      <c r="N163" s="163" t="s">
        <v>41</v>
      </c>
      <c r="P163" s="149">
        <f t="shared" si="21"/>
        <v>0</v>
      </c>
      <c r="Q163" s="149">
        <v>1.3999999999999999E-4</v>
      </c>
      <c r="R163" s="149">
        <f t="shared" si="22"/>
        <v>2.7999999999999995E-3</v>
      </c>
      <c r="S163" s="149">
        <v>0</v>
      </c>
      <c r="T163" s="150">
        <f t="shared" si="23"/>
        <v>0</v>
      </c>
      <c r="AR163" s="151" t="s">
        <v>306</v>
      </c>
      <c r="AT163" s="151" t="s">
        <v>236</v>
      </c>
      <c r="AU163" s="151" t="s">
        <v>88</v>
      </c>
      <c r="AY163" s="13" t="s">
        <v>176</v>
      </c>
      <c r="BE163" s="152">
        <f t="shared" si="24"/>
        <v>0</v>
      </c>
      <c r="BF163" s="152">
        <f t="shared" si="25"/>
        <v>0</v>
      </c>
      <c r="BG163" s="152">
        <f t="shared" si="26"/>
        <v>0</v>
      </c>
      <c r="BH163" s="152">
        <f t="shared" si="27"/>
        <v>0</v>
      </c>
      <c r="BI163" s="152">
        <f t="shared" si="28"/>
        <v>0</v>
      </c>
      <c r="BJ163" s="13" t="s">
        <v>88</v>
      </c>
      <c r="BK163" s="152">
        <f t="shared" si="29"/>
        <v>0</v>
      </c>
      <c r="BL163" s="13" t="s">
        <v>240</v>
      </c>
      <c r="BM163" s="151" t="s">
        <v>1165</v>
      </c>
    </row>
    <row r="164" spans="2:65" s="1" customFormat="1" ht="24.25" customHeight="1">
      <c r="B164" s="28"/>
      <c r="C164" s="139" t="s">
        <v>319</v>
      </c>
      <c r="D164" s="139" t="s">
        <v>178</v>
      </c>
      <c r="E164" s="140" t="s">
        <v>1166</v>
      </c>
      <c r="F164" s="141" t="s">
        <v>1167</v>
      </c>
      <c r="G164" s="142" t="s">
        <v>1168</v>
      </c>
      <c r="H164" s="143">
        <v>2</v>
      </c>
      <c r="I164" s="144"/>
      <c r="J164" s="145">
        <f t="shared" si="20"/>
        <v>0</v>
      </c>
      <c r="K164" s="146"/>
      <c r="L164" s="28"/>
      <c r="M164" s="147" t="s">
        <v>1</v>
      </c>
      <c r="N164" s="148" t="s">
        <v>41</v>
      </c>
      <c r="P164" s="149">
        <f t="shared" si="21"/>
        <v>0</v>
      </c>
      <c r="Q164" s="149">
        <v>2.6045000000000002E-4</v>
      </c>
      <c r="R164" s="149">
        <f t="shared" si="22"/>
        <v>5.2090000000000003E-4</v>
      </c>
      <c r="S164" s="149">
        <v>0</v>
      </c>
      <c r="T164" s="150">
        <f t="shared" si="23"/>
        <v>0</v>
      </c>
      <c r="AR164" s="151" t="s">
        <v>240</v>
      </c>
      <c r="AT164" s="151" t="s">
        <v>178</v>
      </c>
      <c r="AU164" s="151" t="s">
        <v>88</v>
      </c>
      <c r="AY164" s="13" t="s">
        <v>176</v>
      </c>
      <c r="BE164" s="152">
        <f t="shared" si="24"/>
        <v>0</v>
      </c>
      <c r="BF164" s="152">
        <f t="shared" si="25"/>
        <v>0</v>
      </c>
      <c r="BG164" s="152">
        <f t="shared" si="26"/>
        <v>0</v>
      </c>
      <c r="BH164" s="152">
        <f t="shared" si="27"/>
        <v>0</v>
      </c>
      <c r="BI164" s="152">
        <f t="shared" si="28"/>
        <v>0</v>
      </c>
      <c r="BJ164" s="13" t="s">
        <v>88</v>
      </c>
      <c r="BK164" s="152">
        <f t="shared" si="29"/>
        <v>0</v>
      </c>
      <c r="BL164" s="13" t="s">
        <v>240</v>
      </c>
      <c r="BM164" s="151" t="s">
        <v>1169</v>
      </c>
    </row>
    <row r="165" spans="2:65" s="1" customFormat="1" ht="21.75" customHeight="1">
      <c r="B165" s="28"/>
      <c r="C165" s="153" t="s">
        <v>323</v>
      </c>
      <c r="D165" s="153" t="s">
        <v>236</v>
      </c>
      <c r="E165" s="154" t="s">
        <v>1170</v>
      </c>
      <c r="F165" s="155" t="s">
        <v>1171</v>
      </c>
      <c r="G165" s="156" t="s">
        <v>334</v>
      </c>
      <c r="H165" s="157">
        <v>2</v>
      </c>
      <c r="I165" s="158"/>
      <c r="J165" s="159">
        <f t="shared" si="20"/>
        <v>0</v>
      </c>
      <c r="K165" s="160"/>
      <c r="L165" s="161"/>
      <c r="M165" s="162" t="s">
        <v>1</v>
      </c>
      <c r="N165" s="163" t="s">
        <v>41</v>
      </c>
      <c r="P165" s="149">
        <f t="shared" si="21"/>
        <v>0</v>
      </c>
      <c r="Q165" s="149">
        <v>1.8499999999999999E-2</v>
      </c>
      <c r="R165" s="149">
        <f t="shared" si="22"/>
        <v>3.6999999999999998E-2</v>
      </c>
      <c r="S165" s="149">
        <v>0</v>
      </c>
      <c r="T165" s="150">
        <f t="shared" si="23"/>
        <v>0</v>
      </c>
      <c r="AR165" s="151" t="s">
        <v>306</v>
      </c>
      <c r="AT165" s="151" t="s">
        <v>236</v>
      </c>
      <c r="AU165" s="151" t="s">
        <v>88</v>
      </c>
      <c r="AY165" s="13" t="s">
        <v>176</v>
      </c>
      <c r="BE165" s="152">
        <f t="shared" si="24"/>
        <v>0</v>
      </c>
      <c r="BF165" s="152">
        <f t="shared" si="25"/>
        <v>0</v>
      </c>
      <c r="BG165" s="152">
        <f t="shared" si="26"/>
        <v>0</v>
      </c>
      <c r="BH165" s="152">
        <f t="shared" si="27"/>
        <v>0</v>
      </c>
      <c r="BI165" s="152">
        <f t="shared" si="28"/>
        <v>0</v>
      </c>
      <c r="BJ165" s="13" t="s">
        <v>88</v>
      </c>
      <c r="BK165" s="152">
        <f t="shared" si="29"/>
        <v>0</v>
      </c>
      <c r="BL165" s="13" t="s">
        <v>240</v>
      </c>
      <c r="BM165" s="151" t="s">
        <v>1172</v>
      </c>
    </row>
    <row r="166" spans="2:65" s="1" customFormat="1" ht="16.5" customHeight="1">
      <c r="B166" s="28"/>
      <c r="C166" s="139" t="s">
        <v>327</v>
      </c>
      <c r="D166" s="139" t="s">
        <v>178</v>
      </c>
      <c r="E166" s="140" t="s">
        <v>1173</v>
      </c>
      <c r="F166" s="141" t="s">
        <v>1174</v>
      </c>
      <c r="G166" s="142" t="s">
        <v>334</v>
      </c>
      <c r="H166" s="143">
        <v>2</v>
      </c>
      <c r="I166" s="144"/>
      <c r="J166" s="145">
        <f t="shared" si="20"/>
        <v>0</v>
      </c>
      <c r="K166" s="146"/>
      <c r="L166" s="28"/>
      <c r="M166" s="147" t="s">
        <v>1</v>
      </c>
      <c r="N166" s="148" t="s">
        <v>41</v>
      </c>
      <c r="P166" s="149">
        <f t="shared" si="21"/>
        <v>0</v>
      </c>
      <c r="Q166" s="149">
        <v>4.5479999999999998E-5</v>
      </c>
      <c r="R166" s="149">
        <f t="shared" si="22"/>
        <v>9.0959999999999996E-5</v>
      </c>
      <c r="S166" s="149">
        <v>0</v>
      </c>
      <c r="T166" s="150">
        <f t="shared" si="23"/>
        <v>0</v>
      </c>
      <c r="AR166" s="151" t="s">
        <v>240</v>
      </c>
      <c r="AT166" s="151" t="s">
        <v>178</v>
      </c>
      <c r="AU166" s="151" t="s">
        <v>88</v>
      </c>
      <c r="AY166" s="13" t="s">
        <v>176</v>
      </c>
      <c r="BE166" s="152">
        <f t="shared" si="24"/>
        <v>0</v>
      </c>
      <c r="BF166" s="152">
        <f t="shared" si="25"/>
        <v>0</v>
      </c>
      <c r="BG166" s="152">
        <f t="shared" si="26"/>
        <v>0</v>
      </c>
      <c r="BH166" s="152">
        <f t="shared" si="27"/>
        <v>0</v>
      </c>
      <c r="BI166" s="152">
        <f t="shared" si="28"/>
        <v>0</v>
      </c>
      <c r="BJ166" s="13" t="s">
        <v>88</v>
      </c>
      <c r="BK166" s="152">
        <f t="shared" si="29"/>
        <v>0</v>
      </c>
      <c r="BL166" s="13" t="s">
        <v>240</v>
      </c>
      <c r="BM166" s="151" t="s">
        <v>1175</v>
      </c>
    </row>
    <row r="167" spans="2:65" s="1" customFormat="1" ht="24.25" customHeight="1">
      <c r="B167" s="28"/>
      <c r="C167" s="153" t="s">
        <v>331</v>
      </c>
      <c r="D167" s="153" t="s">
        <v>236</v>
      </c>
      <c r="E167" s="154" t="s">
        <v>1176</v>
      </c>
      <c r="F167" s="155" t="s">
        <v>1177</v>
      </c>
      <c r="G167" s="156" t="s">
        <v>334</v>
      </c>
      <c r="H167" s="157">
        <v>2</v>
      </c>
      <c r="I167" s="158"/>
      <c r="J167" s="159">
        <f t="shared" si="20"/>
        <v>0</v>
      </c>
      <c r="K167" s="160"/>
      <c r="L167" s="161"/>
      <c r="M167" s="162" t="s">
        <v>1</v>
      </c>
      <c r="N167" s="163" t="s">
        <v>41</v>
      </c>
      <c r="P167" s="149">
        <f t="shared" si="21"/>
        <v>0</v>
      </c>
      <c r="Q167" s="149">
        <v>4.0000000000000002E-4</v>
      </c>
      <c r="R167" s="149">
        <f t="shared" si="22"/>
        <v>8.0000000000000004E-4</v>
      </c>
      <c r="S167" s="149">
        <v>0</v>
      </c>
      <c r="T167" s="150">
        <f t="shared" si="23"/>
        <v>0</v>
      </c>
      <c r="AR167" s="151" t="s">
        <v>306</v>
      </c>
      <c r="AT167" s="151" t="s">
        <v>236</v>
      </c>
      <c r="AU167" s="151" t="s">
        <v>88</v>
      </c>
      <c r="AY167" s="13" t="s">
        <v>176</v>
      </c>
      <c r="BE167" s="152">
        <f t="shared" si="24"/>
        <v>0</v>
      </c>
      <c r="BF167" s="152">
        <f t="shared" si="25"/>
        <v>0</v>
      </c>
      <c r="BG167" s="152">
        <f t="shared" si="26"/>
        <v>0</v>
      </c>
      <c r="BH167" s="152">
        <f t="shared" si="27"/>
        <v>0</v>
      </c>
      <c r="BI167" s="152">
        <f t="shared" si="28"/>
        <v>0</v>
      </c>
      <c r="BJ167" s="13" t="s">
        <v>88</v>
      </c>
      <c r="BK167" s="152">
        <f t="shared" si="29"/>
        <v>0</v>
      </c>
      <c r="BL167" s="13" t="s">
        <v>240</v>
      </c>
      <c r="BM167" s="151" t="s">
        <v>1178</v>
      </c>
    </row>
    <row r="168" spans="2:65" s="1" customFormat="1" ht="24.25" customHeight="1">
      <c r="B168" s="28"/>
      <c r="C168" s="139" t="s">
        <v>336</v>
      </c>
      <c r="D168" s="139" t="s">
        <v>178</v>
      </c>
      <c r="E168" s="140" t="s">
        <v>1179</v>
      </c>
      <c r="F168" s="141" t="s">
        <v>1180</v>
      </c>
      <c r="G168" s="142" t="s">
        <v>261</v>
      </c>
      <c r="H168" s="143">
        <v>210</v>
      </c>
      <c r="I168" s="144"/>
      <c r="J168" s="145">
        <f t="shared" si="20"/>
        <v>0</v>
      </c>
      <c r="K168" s="146"/>
      <c r="L168" s="28"/>
      <c r="M168" s="147" t="s">
        <v>1</v>
      </c>
      <c r="N168" s="148" t="s">
        <v>41</v>
      </c>
      <c r="P168" s="149">
        <f t="shared" si="21"/>
        <v>0</v>
      </c>
      <c r="Q168" s="149">
        <v>1.8652E-4</v>
      </c>
      <c r="R168" s="149">
        <f t="shared" si="22"/>
        <v>3.9169200000000001E-2</v>
      </c>
      <c r="S168" s="149">
        <v>0</v>
      </c>
      <c r="T168" s="150">
        <f t="shared" si="23"/>
        <v>0</v>
      </c>
      <c r="AR168" s="151" t="s">
        <v>240</v>
      </c>
      <c r="AT168" s="151" t="s">
        <v>178</v>
      </c>
      <c r="AU168" s="151" t="s">
        <v>88</v>
      </c>
      <c r="AY168" s="13" t="s">
        <v>176</v>
      </c>
      <c r="BE168" s="152">
        <f t="shared" si="24"/>
        <v>0</v>
      </c>
      <c r="BF168" s="152">
        <f t="shared" si="25"/>
        <v>0</v>
      </c>
      <c r="BG168" s="152">
        <f t="shared" si="26"/>
        <v>0</v>
      </c>
      <c r="BH168" s="152">
        <f t="shared" si="27"/>
        <v>0</v>
      </c>
      <c r="BI168" s="152">
        <f t="shared" si="28"/>
        <v>0</v>
      </c>
      <c r="BJ168" s="13" t="s">
        <v>88</v>
      </c>
      <c r="BK168" s="152">
        <f t="shared" si="29"/>
        <v>0</v>
      </c>
      <c r="BL168" s="13" t="s">
        <v>240</v>
      </c>
      <c r="BM168" s="151" t="s">
        <v>1181</v>
      </c>
    </row>
    <row r="169" spans="2:65" s="1" customFormat="1" ht="24.25" customHeight="1">
      <c r="B169" s="28"/>
      <c r="C169" s="139" t="s">
        <v>340</v>
      </c>
      <c r="D169" s="139" t="s">
        <v>178</v>
      </c>
      <c r="E169" s="140" t="s">
        <v>1182</v>
      </c>
      <c r="F169" s="141" t="s">
        <v>1183</v>
      </c>
      <c r="G169" s="142" t="s">
        <v>261</v>
      </c>
      <c r="H169" s="143">
        <v>210</v>
      </c>
      <c r="I169" s="144"/>
      <c r="J169" s="145">
        <f t="shared" si="20"/>
        <v>0</v>
      </c>
      <c r="K169" s="146"/>
      <c r="L169" s="28"/>
      <c r="M169" s="147" t="s">
        <v>1</v>
      </c>
      <c r="N169" s="148" t="s">
        <v>41</v>
      </c>
      <c r="P169" s="149">
        <f t="shared" si="21"/>
        <v>0</v>
      </c>
      <c r="Q169" s="149">
        <v>1.0000000000000001E-5</v>
      </c>
      <c r="R169" s="149">
        <f t="shared" si="22"/>
        <v>2.1000000000000003E-3</v>
      </c>
      <c r="S169" s="149">
        <v>0</v>
      </c>
      <c r="T169" s="150">
        <f t="shared" si="23"/>
        <v>0</v>
      </c>
      <c r="AR169" s="151" t="s">
        <v>240</v>
      </c>
      <c r="AT169" s="151" t="s">
        <v>178</v>
      </c>
      <c r="AU169" s="151" t="s">
        <v>88</v>
      </c>
      <c r="AY169" s="13" t="s">
        <v>176</v>
      </c>
      <c r="BE169" s="152">
        <f t="shared" si="24"/>
        <v>0</v>
      </c>
      <c r="BF169" s="152">
        <f t="shared" si="25"/>
        <v>0</v>
      </c>
      <c r="BG169" s="152">
        <f t="shared" si="26"/>
        <v>0</v>
      </c>
      <c r="BH169" s="152">
        <f t="shared" si="27"/>
        <v>0</v>
      </c>
      <c r="BI169" s="152">
        <f t="shared" si="28"/>
        <v>0</v>
      </c>
      <c r="BJ169" s="13" t="s">
        <v>88</v>
      </c>
      <c r="BK169" s="152">
        <f t="shared" si="29"/>
        <v>0</v>
      </c>
      <c r="BL169" s="13" t="s">
        <v>240</v>
      </c>
      <c r="BM169" s="151" t="s">
        <v>1184</v>
      </c>
    </row>
    <row r="170" spans="2:65" s="1" customFormat="1" ht="24.25" customHeight="1">
      <c r="B170" s="28"/>
      <c r="C170" s="139" t="s">
        <v>344</v>
      </c>
      <c r="D170" s="139" t="s">
        <v>178</v>
      </c>
      <c r="E170" s="140" t="s">
        <v>1185</v>
      </c>
      <c r="F170" s="141" t="s">
        <v>1186</v>
      </c>
      <c r="G170" s="142" t="s">
        <v>529</v>
      </c>
      <c r="H170" s="144"/>
      <c r="I170" s="144"/>
      <c r="J170" s="145">
        <f t="shared" si="20"/>
        <v>0</v>
      </c>
      <c r="K170" s="146"/>
      <c r="L170" s="28"/>
      <c r="M170" s="147" t="s">
        <v>1</v>
      </c>
      <c r="N170" s="148" t="s">
        <v>41</v>
      </c>
      <c r="P170" s="149">
        <f t="shared" si="21"/>
        <v>0</v>
      </c>
      <c r="Q170" s="149">
        <v>0</v>
      </c>
      <c r="R170" s="149">
        <f t="shared" si="22"/>
        <v>0</v>
      </c>
      <c r="S170" s="149">
        <v>0</v>
      </c>
      <c r="T170" s="150">
        <f t="shared" si="23"/>
        <v>0</v>
      </c>
      <c r="AR170" s="151" t="s">
        <v>240</v>
      </c>
      <c r="AT170" s="151" t="s">
        <v>178</v>
      </c>
      <c r="AU170" s="151" t="s">
        <v>88</v>
      </c>
      <c r="AY170" s="13" t="s">
        <v>176</v>
      </c>
      <c r="BE170" s="152">
        <f t="shared" si="24"/>
        <v>0</v>
      </c>
      <c r="BF170" s="152">
        <f t="shared" si="25"/>
        <v>0</v>
      </c>
      <c r="BG170" s="152">
        <f t="shared" si="26"/>
        <v>0</v>
      </c>
      <c r="BH170" s="152">
        <f t="shared" si="27"/>
        <v>0</v>
      </c>
      <c r="BI170" s="152">
        <f t="shared" si="28"/>
        <v>0</v>
      </c>
      <c r="BJ170" s="13" t="s">
        <v>88</v>
      </c>
      <c r="BK170" s="152">
        <f t="shared" si="29"/>
        <v>0</v>
      </c>
      <c r="BL170" s="13" t="s">
        <v>240</v>
      </c>
      <c r="BM170" s="151" t="s">
        <v>1187</v>
      </c>
    </row>
    <row r="171" spans="2:65" s="11" customFormat="1" ht="22.75" customHeight="1">
      <c r="B171" s="127"/>
      <c r="D171" s="128" t="s">
        <v>74</v>
      </c>
      <c r="E171" s="137" t="s">
        <v>1188</v>
      </c>
      <c r="F171" s="137" t="s">
        <v>1189</v>
      </c>
      <c r="I171" s="130"/>
      <c r="J171" s="138">
        <f>BK171</f>
        <v>0</v>
      </c>
      <c r="L171" s="127"/>
      <c r="M171" s="132"/>
      <c r="P171" s="133">
        <f>SUM(P172:P201)</f>
        <v>0</v>
      </c>
      <c r="R171" s="133">
        <f>SUM(R172:R201)</f>
        <v>0.78438064000000007</v>
      </c>
      <c r="T171" s="134">
        <f>SUM(T172:T201)</f>
        <v>0</v>
      </c>
      <c r="AR171" s="128" t="s">
        <v>88</v>
      </c>
      <c r="AT171" s="135" t="s">
        <v>74</v>
      </c>
      <c r="AU171" s="135" t="s">
        <v>82</v>
      </c>
      <c r="AY171" s="128" t="s">
        <v>176</v>
      </c>
      <c r="BK171" s="136">
        <f>SUM(BK172:BK201)</f>
        <v>0</v>
      </c>
    </row>
    <row r="172" spans="2:65" s="1" customFormat="1" ht="49" customHeight="1">
      <c r="B172" s="28"/>
      <c r="C172" s="139" t="s">
        <v>349</v>
      </c>
      <c r="D172" s="139" t="s">
        <v>178</v>
      </c>
      <c r="E172" s="140" t="s">
        <v>1190</v>
      </c>
      <c r="F172" s="141" t="s">
        <v>1191</v>
      </c>
      <c r="G172" s="142" t="s">
        <v>1192</v>
      </c>
      <c r="H172" s="143">
        <v>1</v>
      </c>
      <c r="I172" s="144"/>
      <c r="J172" s="145">
        <f t="shared" ref="J172:J201" si="30">ROUND(I172*H172,2)</f>
        <v>0</v>
      </c>
      <c r="K172" s="146"/>
      <c r="L172" s="28"/>
      <c r="M172" s="147" t="s">
        <v>1</v>
      </c>
      <c r="N172" s="148" t="s">
        <v>41</v>
      </c>
      <c r="P172" s="149">
        <f t="shared" ref="P172:P201" si="31">O172*H172</f>
        <v>0</v>
      </c>
      <c r="Q172" s="149">
        <v>0</v>
      </c>
      <c r="R172" s="149">
        <f t="shared" ref="R172:R201" si="32">Q172*H172</f>
        <v>0</v>
      </c>
      <c r="S172" s="149">
        <v>0</v>
      </c>
      <c r="T172" s="150">
        <f t="shared" ref="T172:T201" si="33">S172*H172</f>
        <v>0</v>
      </c>
      <c r="AR172" s="151" t="s">
        <v>240</v>
      </c>
      <c r="AT172" s="151" t="s">
        <v>178</v>
      </c>
      <c r="AU172" s="151" t="s">
        <v>88</v>
      </c>
      <c r="AY172" s="13" t="s">
        <v>176</v>
      </c>
      <c r="BE172" s="152">
        <f t="shared" ref="BE172:BE201" si="34">IF(N172="základná",J172,0)</f>
        <v>0</v>
      </c>
      <c r="BF172" s="152">
        <f t="shared" ref="BF172:BF201" si="35">IF(N172="znížená",J172,0)</f>
        <v>0</v>
      </c>
      <c r="BG172" s="152">
        <f t="shared" ref="BG172:BG201" si="36">IF(N172="zákl. prenesená",J172,0)</f>
        <v>0</v>
      </c>
      <c r="BH172" s="152">
        <f t="shared" ref="BH172:BH201" si="37">IF(N172="zníž. prenesená",J172,0)</f>
        <v>0</v>
      </c>
      <c r="BI172" s="152">
        <f t="shared" ref="BI172:BI201" si="38">IF(N172="nulová",J172,0)</f>
        <v>0</v>
      </c>
      <c r="BJ172" s="13" t="s">
        <v>88</v>
      </c>
      <c r="BK172" s="152">
        <f t="shared" ref="BK172:BK201" si="39">ROUND(I172*H172,2)</f>
        <v>0</v>
      </c>
      <c r="BL172" s="13" t="s">
        <v>240</v>
      </c>
      <c r="BM172" s="151" t="s">
        <v>1193</v>
      </c>
    </row>
    <row r="173" spans="2:65" s="1" customFormat="1" ht="16.5" customHeight="1">
      <c r="B173" s="28"/>
      <c r="C173" s="153" t="s">
        <v>353</v>
      </c>
      <c r="D173" s="153" t="s">
        <v>236</v>
      </c>
      <c r="E173" s="154" t="s">
        <v>1194</v>
      </c>
      <c r="F173" s="155" t="s">
        <v>1195</v>
      </c>
      <c r="G173" s="156" t="s">
        <v>334</v>
      </c>
      <c r="H173" s="157">
        <v>3</v>
      </c>
      <c r="I173" s="158"/>
      <c r="J173" s="159">
        <f t="shared" si="30"/>
        <v>0</v>
      </c>
      <c r="K173" s="160"/>
      <c r="L173" s="161"/>
      <c r="M173" s="162" t="s">
        <v>1</v>
      </c>
      <c r="N173" s="163" t="s">
        <v>41</v>
      </c>
      <c r="P173" s="149">
        <f t="shared" si="31"/>
        <v>0</v>
      </c>
      <c r="Q173" s="149">
        <v>0</v>
      </c>
      <c r="R173" s="149">
        <f t="shared" si="32"/>
        <v>0</v>
      </c>
      <c r="S173" s="149">
        <v>0</v>
      </c>
      <c r="T173" s="150">
        <f t="shared" si="33"/>
        <v>0</v>
      </c>
      <c r="AR173" s="151" t="s">
        <v>306</v>
      </c>
      <c r="AT173" s="151" t="s">
        <v>236</v>
      </c>
      <c r="AU173" s="151" t="s">
        <v>88</v>
      </c>
      <c r="AY173" s="13" t="s">
        <v>176</v>
      </c>
      <c r="BE173" s="152">
        <f t="shared" si="34"/>
        <v>0</v>
      </c>
      <c r="BF173" s="152">
        <f t="shared" si="35"/>
        <v>0</v>
      </c>
      <c r="BG173" s="152">
        <f t="shared" si="36"/>
        <v>0</v>
      </c>
      <c r="BH173" s="152">
        <f t="shared" si="37"/>
        <v>0</v>
      </c>
      <c r="BI173" s="152">
        <f t="shared" si="38"/>
        <v>0</v>
      </c>
      <c r="BJ173" s="13" t="s">
        <v>88</v>
      </c>
      <c r="BK173" s="152">
        <f t="shared" si="39"/>
        <v>0</v>
      </c>
      <c r="BL173" s="13" t="s">
        <v>240</v>
      </c>
      <c r="BM173" s="151" t="s">
        <v>1196</v>
      </c>
    </row>
    <row r="174" spans="2:65" s="1" customFormat="1" ht="24.25" customHeight="1">
      <c r="B174" s="28"/>
      <c r="C174" s="139" t="s">
        <v>357</v>
      </c>
      <c r="D174" s="139" t="s">
        <v>178</v>
      </c>
      <c r="E174" s="140" t="s">
        <v>1197</v>
      </c>
      <c r="F174" s="141" t="s">
        <v>1198</v>
      </c>
      <c r="G174" s="142" t="s">
        <v>334</v>
      </c>
      <c r="H174" s="143">
        <v>8</v>
      </c>
      <c r="I174" s="144"/>
      <c r="J174" s="145">
        <f t="shared" si="30"/>
        <v>0</v>
      </c>
      <c r="K174" s="146"/>
      <c r="L174" s="28"/>
      <c r="M174" s="147" t="s">
        <v>1</v>
      </c>
      <c r="N174" s="148" t="s">
        <v>41</v>
      </c>
      <c r="P174" s="149">
        <f t="shared" si="31"/>
        <v>0</v>
      </c>
      <c r="Q174" s="149">
        <v>2.8420000000000002E-4</v>
      </c>
      <c r="R174" s="149">
        <f t="shared" si="32"/>
        <v>2.2736000000000002E-3</v>
      </c>
      <c r="S174" s="149">
        <v>0</v>
      </c>
      <c r="T174" s="150">
        <f t="shared" si="33"/>
        <v>0</v>
      </c>
      <c r="AR174" s="151" t="s">
        <v>240</v>
      </c>
      <c r="AT174" s="151" t="s">
        <v>178</v>
      </c>
      <c r="AU174" s="151" t="s">
        <v>88</v>
      </c>
      <c r="AY174" s="13" t="s">
        <v>176</v>
      </c>
      <c r="BE174" s="152">
        <f t="shared" si="34"/>
        <v>0</v>
      </c>
      <c r="BF174" s="152">
        <f t="shared" si="35"/>
        <v>0</v>
      </c>
      <c r="BG174" s="152">
        <f t="shared" si="36"/>
        <v>0</v>
      </c>
      <c r="BH174" s="152">
        <f t="shared" si="37"/>
        <v>0</v>
      </c>
      <c r="BI174" s="152">
        <f t="shared" si="38"/>
        <v>0</v>
      </c>
      <c r="BJ174" s="13" t="s">
        <v>88</v>
      </c>
      <c r="BK174" s="152">
        <f t="shared" si="39"/>
        <v>0</v>
      </c>
      <c r="BL174" s="13" t="s">
        <v>240</v>
      </c>
      <c r="BM174" s="151" t="s">
        <v>1199</v>
      </c>
    </row>
    <row r="175" spans="2:65" s="1" customFormat="1" ht="24.25" customHeight="1">
      <c r="B175" s="28"/>
      <c r="C175" s="153" t="s">
        <v>362</v>
      </c>
      <c r="D175" s="153" t="s">
        <v>236</v>
      </c>
      <c r="E175" s="154" t="s">
        <v>1200</v>
      </c>
      <c r="F175" s="155" t="s">
        <v>1201</v>
      </c>
      <c r="G175" s="156" t="s">
        <v>334</v>
      </c>
      <c r="H175" s="157">
        <v>8</v>
      </c>
      <c r="I175" s="158"/>
      <c r="J175" s="159">
        <f t="shared" si="30"/>
        <v>0</v>
      </c>
      <c r="K175" s="160"/>
      <c r="L175" s="161"/>
      <c r="M175" s="162" t="s">
        <v>1</v>
      </c>
      <c r="N175" s="163" t="s">
        <v>41</v>
      </c>
      <c r="P175" s="149">
        <f t="shared" si="31"/>
        <v>0</v>
      </c>
      <c r="Q175" s="149">
        <v>3.2000000000000001E-2</v>
      </c>
      <c r="R175" s="149">
        <f t="shared" si="32"/>
        <v>0.25600000000000001</v>
      </c>
      <c r="S175" s="149">
        <v>0</v>
      </c>
      <c r="T175" s="150">
        <f t="shared" si="33"/>
        <v>0</v>
      </c>
      <c r="AR175" s="151" t="s">
        <v>306</v>
      </c>
      <c r="AT175" s="151" t="s">
        <v>236</v>
      </c>
      <c r="AU175" s="151" t="s">
        <v>88</v>
      </c>
      <c r="AY175" s="13" t="s">
        <v>176</v>
      </c>
      <c r="BE175" s="152">
        <f t="shared" si="34"/>
        <v>0</v>
      </c>
      <c r="BF175" s="152">
        <f t="shared" si="35"/>
        <v>0</v>
      </c>
      <c r="BG175" s="152">
        <f t="shared" si="36"/>
        <v>0</v>
      </c>
      <c r="BH175" s="152">
        <f t="shared" si="37"/>
        <v>0</v>
      </c>
      <c r="BI175" s="152">
        <f t="shared" si="38"/>
        <v>0</v>
      </c>
      <c r="BJ175" s="13" t="s">
        <v>88</v>
      </c>
      <c r="BK175" s="152">
        <f t="shared" si="39"/>
        <v>0</v>
      </c>
      <c r="BL175" s="13" t="s">
        <v>240</v>
      </c>
      <c r="BM175" s="151" t="s">
        <v>1202</v>
      </c>
    </row>
    <row r="176" spans="2:65" s="1" customFormat="1" ht="21.75" customHeight="1">
      <c r="B176" s="28"/>
      <c r="C176" s="139" t="s">
        <v>366</v>
      </c>
      <c r="D176" s="139" t="s">
        <v>178</v>
      </c>
      <c r="E176" s="140" t="s">
        <v>1203</v>
      </c>
      <c r="F176" s="141" t="s">
        <v>1204</v>
      </c>
      <c r="G176" s="142" t="s">
        <v>334</v>
      </c>
      <c r="H176" s="143">
        <v>3</v>
      </c>
      <c r="I176" s="144"/>
      <c r="J176" s="145">
        <f t="shared" si="30"/>
        <v>0</v>
      </c>
      <c r="K176" s="146"/>
      <c r="L176" s="28"/>
      <c r="M176" s="147" t="s">
        <v>1</v>
      </c>
      <c r="N176" s="148" t="s">
        <v>41</v>
      </c>
      <c r="P176" s="149">
        <f t="shared" si="31"/>
        <v>0</v>
      </c>
      <c r="Q176" s="149">
        <v>1.1E-4</v>
      </c>
      <c r="R176" s="149">
        <f t="shared" si="32"/>
        <v>3.3E-4</v>
      </c>
      <c r="S176" s="149">
        <v>0</v>
      </c>
      <c r="T176" s="150">
        <f t="shared" si="33"/>
        <v>0</v>
      </c>
      <c r="AR176" s="151" t="s">
        <v>240</v>
      </c>
      <c r="AT176" s="151" t="s">
        <v>178</v>
      </c>
      <c r="AU176" s="151" t="s">
        <v>88</v>
      </c>
      <c r="AY176" s="13" t="s">
        <v>176</v>
      </c>
      <c r="BE176" s="152">
        <f t="shared" si="34"/>
        <v>0</v>
      </c>
      <c r="BF176" s="152">
        <f t="shared" si="35"/>
        <v>0</v>
      </c>
      <c r="BG176" s="152">
        <f t="shared" si="36"/>
        <v>0</v>
      </c>
      <c r="BH176" s="152">
        <f t="shared" si="37"/>
        <v>0</v>
      </c>
      <c r="BI176" s="152">
        <f t="shared" si="38"/>
        <v>0</v>
      </c>
      <c r="BJ176" s="13" t="s">
        <v>88</v>
      </c>
      <c r="BK176" s="152">
        <f t="shared" si="39"/>
        <v>0</v>
      </c>
      <c r="BL176" s="13" t="s">
        <v>240</v>
      </c>
      <c r="BM176" s="151" t="s">
        <v>1205</v>
      </c>
    </row>
    <row r="177" spans="2:65" s="1" customFormat="1" ht="16.5" customHeight="1">
      <c r="B177" s="28"/>
      <c r="C177" s="153" t="s">
        <v>370</v>
      </c>
      <c r="D177" s="153" t="s">
        <v>236</v>
      </c>
      <c r="E177" s="154" t="s">
        <v>1206</v>
      </c>
      <c r="F177" s="155" t="s">
        <v>1207</v>
      </c>
      <c r="G177" s="156" t="s">
        <v>334</v>
      </c>
      <c r="H177" s="157">
        <v>3</v>
      </c>
      <c r="I177" s="158"/>
      <c r="J177" s="159">
        <f t="shared" si="30"/>
        <v>0</v>
      </c>
      <c r="K177" s="160"/>
      <c r="L177" s="161"/>
      <c r="M177" s="162" t="s">
        <v>1</v>
      </c>
      <c r="N177" s="163" t="s">
        <v>41</v>
      </c>
      <c r="P177" s="149">
        <f t="shared" si="31"/>
        <v>0</v>
      </c>
      <c r="Q177" s="149">
        <v>0.02</v>
      </c>
      <c r="R177" s="149">
        <f t="shared" si="32"/>
        <v>0.06</v>
      </c>
      <c r="S177" s="149">
        <v>0</v>
      </c>
      <c r="T177" s="150">
        <f t="shared" si="33"/>
        <v>0</v>
      </c>
      <c r="AR177" s="151" t="s">
        <v>306</v>
      </c>
      <c r="AT177" s="151" t="s">
        <v>236</v>
      </c>
      <c r="AU177" s="151" t="s">
        <v>88</v>
      </c>
      <c r="AY177" s="13" t="s">
        <v>176</v>
      </c>
      <c r="BE177" s="152">
        <f t="shared" si="34"/>
        <v>0</v>
      </c>
      <c r="BF177" s="152">
        <f t="shared" si="35"/>
        <v>0</v>
      </c>
      <c r="BG177" s="152">
        <f t="shared" si="36"/>
        <v>0</v>
      </c>
      <c r="BH177" s="152">
        <f t="shared" si="37"/>
        <v>0</v>
      </c>
      <c r="BI177" s="152">
        <f t="shared" si="38"/>
        <v>0</v>
      </c>
      <c r="BJ177" s="13" t="s">
        <v>88</v>
      </c>
      <c r="BK177" s="152">
        <f t="shared" si="39"/>
        <v>0</v>
      </c>
      <c r="BL177" s="13" t="s">
        <v>240</v>
      </c>
      <c r="BM177" s="151" t="s">
        <v>1208</v>
      </c>
    </row>
    <row r="178" spans="2:65" s="1" customFormat="1" ht="24.25" customHeight="1">
      <c r="B178" s="28"/>
      <c r="C178" s="139" t="s">
        <v>374</v>
      </c>
      <c r="D178" s="139" t="s">
        <v>178</v>
      </c>
      <c r="E178" s="140" t="s">
        <v>1209</v>
      </c>
      <c r="F178" s="141" t="s">
        <v>1210</v>
      </c>
      <c r="G178" s="142" t="s">
        <v>334</v>
      </c>
      <c r="H178" s="143">
        <v>17</v>
      </c>
      <c r="I178" s="144"/>
      <c r="J178" s="145">
        <f t="shared" si="30"/>
        <v>0</v>
      </c>
      <c r="K178" s="146"/>
      <c r="L178" s="28"/>
      <c r="M178" s="147" t="s">
        <v>1</v>
      </c>
      <c r="N178" s="148" t="s">
        <v>41</v>
      </c>
      <c r="P178" s="149">
        <f t="shared" si="31"/>
        <v>0</v>
      </c>
      <c r="Q178" s="149">
        <v>2.3019999999999998E-3</v>
      </c>
      <c r="R178" s="149">
        <f t="shared" si="32"/>
        <v>3.9133999999999995E-2</v>
      </c>
      <c r="S178" s="149">
        <v>0</v>
      </c>
      <c r="T178" s="150">
        <f t="shared" si="33"/>
        <v>0</v>
      </c>
      <c r="AR178" s="151" t="s">
        <v>240</v>
      </c>
      <c r="AT178" s="151" t="s">
        <v>178</v>
      </c>
      <c r="AU178" s="151" t="s">
        <v>88</v>
      </c>
      <c r="AY178" s="13" t="s">
        <v>176</v>
      </c>
      <c r="BE178" s="152">
        <f t="shared" si="34"/>
        <v>0</v>
      </c>
      <c r="BF178" s="152">
        <f t="shared" si="35"/>
        <v>0</v>
      </c>
      <c r="BG178" s="152">
        <f t="shared" si="36"/>
        <v>0</v>
      </c>
      <c r="BH178" s="152">
        <f t="shared" si="37"/>
        <v>0</v>
      </c>
      <c r="BI178" s="152">
        <f t="shared" si="38"/>
        <v>0</v>
      </c>
      <c r="BJ178" s="13" t="s">
        <v>88</v>
      </c>
      <c r="BK178" s="152">
        <f t="shared" si="39"/>
        <v>0</v>
      </c>
      <c r="BL178" s="13" t="s">
        <v>240</v>
      </c>
      <c r="BM178" s="151" t="s">
        <v>1211</v>
      </c>
    </row>
    <row r="179" spans="2:65" s="1" customFormat="1" ht="16.5" customHeight="1">
      <c r="B179" s="28"/>
      <c r="C179" s="153" t="s">
        <v>378</v>
      </c>
      <c r="D179" s="153" t="s">
        <v>236</v>
      </c>
      <c r="E179" s="154" t="s">
        <v>1212</v>
      </c>
      <c r="F179" s="155" t="s">
        <v>1213</v>
      </c>
      <c r="G179" s="156" t="s">
        <v>334</v>
      </c>
      <c r="H179" s="157">
        <v>17</v>
      </c>
      <c r="I179" s="158"/>
      <c r="J179" s="159">
        <f t="shared" si="30"/>
        <v>0</v>
      </c>
      <c r="K179" s="160"/>
      <c r="L179" s="161"/>
      <c r="M179" s="162" t="s">
        <v>1</v>
      </c>
      <c r="N179" s="163" t="s">
        <v>41</v>
      </c>
      <c r="P179" s="149">
        <f t="shared" si="31"/>
        <v>0</v>
      </c>
      <c r="Q179" s="149">
        <v>1.41E-2</v>
      </c>
      <c r="R179" s="149">
        <f t="shared" si="32"/>
        <v>0.2397</v>
      </c>
      <c r="S179" s="149">
        <v>0</v>
      </c>
      <c r="T179" s="150">
        <f t="shared" si="33"/>
        <v>0</v>
      </c>
      <c r="AR179" s="151" t="s">
        <v>306</v>
      </c>
      <c r="AT179" s="151" t="s">
        <v>236</v>
      </c>
      <c r="AU179" s="151" t="s">
        <v>88</v>
      </c>
      <c r="AY179" s="13" t="s">
        <v>176</v>
      </c>
      <c r="BE179" s="152">
        <f t="shared" si="34"/>
        <v>0</v>
      </c>
      <c r="BF179" s="152">
        <f t="shared" si="35"/>
        <v>0</v>
      </c>
      <c r="BG179" s="152">
        <f t="shared" si="36"/>
        <v>0</v>
      </c>
      <c r="BH179" s="152">
        <f t="shared" si="37"/>
        <v>0</v>
      </c>
      <c r="BI179" s="152">
        <f t="shared" si="38"/>
        <v>0</v>
      </c>
      <c r="BJ179" s="13" t="s">
        <v>88</v>
      </c>
      <c r="BK179" s="152">
        <f t="shared" si="39"/>
        <v>0</v>
      </c>
      <c r="BL179" s="13" t="s">
        <v>240</v>
      </c>
      <c r="BM179" s="151" t="s">
        <v>1214</v>
      </c>
    </row>
    <row r="180" spans="2:65" s="1" customFormat="1" ht="37.75" customHeight="1">
      <c r="B180" s="28"/>
      <c r="C180" s="139" t="s">
        <v>382</v>
      </c>
      <c r="D180" s="139" t="s">
        <v>178</v>
      </c>
      <c r="E180" s="140" t="s">
        <v>1215</v>
      </c>
      <c r="F180" s="141" t="s">
        <v>1216</v>
      </c>
      <c r="G180" s="142" t="s">
        <v>334</v>
      </c>
      <c r="H180" s="143">
        <v>1</v>
      </c>
      <c r="I180" s="144"/>
      <c r="J180" s="145">
        <f t="shared" si="30"/>
        <v>0</v>
      </c>
      <c r="K180" s="146"/>
      <c r="L180" s="28"/>
      <c r="M180" s="147" t="s">
        <v>1</v>
      </c>
      <c r="N180" s="148" t="s">
        <v>41</v>
      </c>
      <c r="P180" s="149">
        <f t="shared" si="31"/>
        <v>0</v>
      </c>
      <c r="Q180" s="149">
        <v>8.4999999999999995E-4</v>
      </c>
      <c r="R180" s="149">
        <f t="shared" si="32"/>
        <v>8.4999999999999995E-4</v>
      </c>
      <c r="S180" s="149">
        <v>0</v>
      </c>
      <c r="T180" s="150">
        <f t="shared" si="33"/>
        <v>0</v>
      </c>
      <c r="AR180" s="151" t="s">
        <v>240</v>
      </c>
      <c r="AT180" s="151" t="s">
        <v>178</v>
      </c>
      <c r="AU180" s="151" t="s">
        <v>88</v>
      </c>
      <c r="AY180" s="13" t="s">
        <v>176</v>
      </c>
      <c r="BE180" s="152">
        <f t="shared" si="34"/>
        <v>0</v>
      </c>
      <c r="BF180" s="152">
        <f t="shared" si="35"/>
        <v>0</v>
      </c>
      <c r="BG180" s="152">
        <f t="shared" si="36"/>
        <v>0</v>
      </c>
      <c r="BH180" s="152">
        <f t="shared" si="37"/>
        <v>0</v>
      </c>
      <c r="BI180" s="152">
        <f t="shared" si="38"/>
        <v>0</v>
      </c>
      <c r="BJ180" s="13" t="s">
        <v>88</v>
      </c>
      <c r="BK180" s="152">
        <f t="shared" si="39"/>
        <v>0</v>
      </c>
      <c r="BL180" s="13" t="s">
        <v>240</v>
      </c>
      <c r="BM180" s="151" t="s">
        <v>1217</v>
      </c>
    </row>
    <row r="181" spans="2:65" s="1" customFormat="1" ht="24.25" customHeight="1">
      <c r="B181" s="28"/>
      <c r="C181" s="153" t="s">
        <v>386</v>
      </c>
      <c r="D181" s="153" t="s">
        <v>236</v>
      </c>
      <c r="E181" s="154" t="s">
        <v>1218</v>
      </c>
      <c r="F181" s="155" t="s">
        <v>1219</v>
      </c>
      <c r="G181" s="156" t="s">
        <v>334</v>
      </c>
      <c r="H181" s="157">
        <v>1</v>
      </c>
      <c r="I181" s="158"/>
      <c r="J181" s="159">
        <f t="shared" si="30"/>
        <v>0</v>
      </c>
      <c r="K181" s="160"/>
      <c r="L181" s="161"/>
      <c r="M181" s="162" t="s">
        <v>1</v>
      </c>
      <c r="N181" s="163" t="s">
        <v>41</v>
      </c>
      <c r="P181" s="149">
        <f t="shared" si="31"/>
        <v>0</v>
      </c>
      <c r="Q181" s="149">
        <v>3.9E-2</v>
      </c>
      <c r="R181" s="149">
        <f t="shared" si="32"/>
        <v>3.9E-2</v>
      </c>
      <c r="S181" s="149">
        <v>0</v>
      </c>
      <c r="T181" s="150">
        <f t="shared" si="33"/>
        <v>0</v>
      </c>
      <c r="AR181" s="151" t="s">
        <v>306</v>
      </c>
      <c r="AT181" s="151" t="s">
        <v>236</v>
      </c>
      <c r="AU181" s="151" t="s">
        <v>88</v>
      </c>
      <c r="AY181" s="13" t="s">
        <v>176</v>
      </c>
      <c r="BE181" s="152">
        <f t="shared" si="34"/>
        <v>0</v>
      </c>
      <c r="BF181" s="152">
        <f t="shared" si="35"/>
        <v>0</v>
      </c>
      <c r="BG181" s="152">
        <f t="shared" si="36"/>
        <v>0</v>
      </c>
      <c r="BH181" s="152">
        <f t="shared" si="37"/>
        <v>0</v>
      </c>
      <c r="BI181" s="152">
        <f t="shared" si="38"/>
        <v>0</v>
      </c>
      <c r="BJ181" s="13" t="s">
        <v>88</v>
      </c>
      <c r="BK181" s="152">
        <f t="shared" si="39"/>
        <v>0</v>
      </c>
      <c r="BL181" s="13" t="s">
        <v>240</v>
      </c>
      <c r="BM181" s="151" t="s">
        <v>1220</v>
      </c>
    </row>
    <row r="182" spans="2:65" s="1" customFormat="1" ht="16.5" customHeight="1">
      <c r="B182" s="28"/>
      <c r="C182" s="139" t="s">
        <v>390</v>
      </c>
      <c r="D182" s="139" t="s">
        <v>178</v>
      </c>
      <c r="E182" s="140" t="s">
        <v>1221</v>
      </c>
      <c r="F182" s="141" t="s">
        <v>1222</v>
      </c>
      <c r="G182" s="142" t="s">
        <v>334</v>
      </c>
      <c r="H182" s="143">
        <v>8</v>
      </c>
      <c r="I182" s="144"/>
      <c r="J182" s="145">
        <f t="shared" si="30"/>
        <v>0</v>
      </c>
      <c r="K182" s="146"/>
      <c r="L182" s="28"/>
      <c r="M182" s="147" t="s">
        <v>1</v>
      </c>
      <c r="N182" s="148" t="s">
        <v>41</v>
      </c>
      <c r="P182" s="149">
        <f t="shared" si="31"/>
        <v>0</v>
      </c>
      <c r="Q182" s="149">
        <v>0</v>
      </c>
      <c r="R182" s="149">
        <f t="shared" si="32"/>
        <v>0</v>
      </c>
      <c r="S182" s="149">
        <v>0</v>
      </c>
      <c r="T182" s="150">
        <f t="shared" si="33"/>
        <v>0</v>
      </c>
      <c r="AR182" s="151" t="s">
        <v>240</v>
      </c>
      <c r="AT182" s="151" t="s">
        <v>178</v>
      </c>
      <c r="AU182" s="151" t="s">
        <v>88</v>
      </c>
      <c r="AY182" s="13" t="s">
        <v>176</v>
      </c>
      <c r="BE182" s="152">
        <f t="shared" si="34"/>
        <v>0</v>
      </c>
      <c r="BF182" s="152">
        <f t="shared" si="35"/>
        <v>0</v>
      </c>
      <c r="BG182" s="152">
        <f t="shared" si="36"/>
        <v>0</v>
      </c>
      <c r="BH182" s="152">
        <f t="shared" si="37"/>
        <v>0</v>
      </c>
      <c r="BI182" s="152">
        <f t="shared" si="38"/>
        <v>0</v>
      </c>
      <c r="BJ182" s="13" t="s">
        <v>88</v>
      </c>
      <c r="BK182" s="152">
        <f t="shared" si="39"/>
        <v>0</v>
      </c>
      <c r="BL182" s="13" t="s">
        <v>240</v>
      </c>
      <c r="BM182" s="151" t="s">
        <v>1223</v>
      </c>
    </row>
    <row r="183" spans="2:65" s="1" customFormat="1" ht="16.5" customHeight="1">
      <c r="B183" s="28"/>
      <c r="C183" s="153" t="s">
        <v>394</v>
      </c>
      <c r="D183" s="153" t="s">
        <v>236</v>
      </c>
      <c r="E183" s="154" t="s">
        <v>1224</v>
      </c>
      <c r="F183" s="155" t="s">
        <v>1225</v>
      </c>
      <c r="G183" s="156" t="s">
        <v>334</v>
      </c>
      <c r="H183" s="157">
        <v>8</v>
      </c>
      <c r="I183" s="158"/>
      <c r="J183" s="159">
        <f t="shared" si="30"/>
        <v>0</v>
      </c>
      <c r="K183" s="160"/>
      <c r="L183" s="161"/>
      <c r="M183" s="162" t="s">
        <v>1</v>
      </c>
      <c r="N183" s="163" t="s">
        <v>41</v>
      </c>
      <c r="P183" s="149">
        <f t="shared" si="31"/>
        <v>0</v>
      </c>
      <c r="Q183" s="149">
        <v>2E-3</v>
      </c>
      <c r="R183" s="149">
        <f t="shared" si="32"/>
        <v>1.6E-2</v>
      </c>
      <c r="S183" s="149">
        <v>0</v>
      </c>
      <c r="T183" s="150">
        <f t="shared" si="33"/>
        <v>0</v>
      </c>
      <c r="AR183" s="151" t="s">
        <v>306</v>
      </c>
      <c r="AT183" s="151" t="s">
        <v>236</v>
      </c>
      <c r="AU183" s="151" t="s">
        <v>88</v>
      </c>
      <c r="AY183" s="13" t="s">
        <v>176</v>
      </c>
      <c r="BE183" s="152">
        <f t="shared" si="34"/>
        <v>0</v>
      </c>
      <c r="BF183" s="152">
        <f t="shared" si="35"/>
        <v>0</v>
      </c>
      <c r="BG183" s="152">
        <f t="shared" si="36"/>
        <v>0</v>
      </c>
      <c r="BH183" s="152">
        <f t="shared" si="37"/>
        <v>0</v>
      </c>
      <c r="BI183" s="152">
        <f t="shared" si="38"/>
        <v>0</v>
      </c>
      <c r="BJ183" s="13" t="s">
        <v>88</v>
      </c>
      <c r="BK183" s="152">
        <f t="shared" si="39"/>
        <v>0</v>
      </c>
      <c r="BL183" s="13" t="s">
        <v>240</v>
      </c>
      <c r="BM183" s="151" t="s">
        <v>1226</v>
      </c>
    </row>
    <row r="184" spans="2:65" s="1" customFormat="1" ht="21.75" customHeight="1">
      <c r="B184" s="28"/>
      <c r="C184" s="139" t="s">
        <v>398</v>
      </c>
      <c r="D184" s="139" t="s">
        <v>178</v>
      </c>
      <c r="E184" s="140" t="s">
        <v>1227</v>
      </c>
      <c r="F184" s="141" t="s">
        <v>1228</v>
      </c>
      <c r="G184" s="142" t="s">
        <v>334</v>
      </c>
      <c r="H184" s="143">
        <v>3</v>
      </c>
      <c r="I184" s="144"/>
      <c r="J184" s="145">
        <f t="shared" si="30"/>
        <v>0</v>
      </c>
      <c r="K184" s="146"/>
      <c r="L184" s="28"/>
      <c r="M184" s="147" t="s">
        <v>1</v>
      </c>
      <c r="N184" s="148" t="s">
        <v>41</v>
      </c>
      <c r="P184" s="149">
        <f t="shared" si="31"/>
        <v>0</v>
      </c>
      <c r="Q184" s="149">
        <v>0</v>
      </c>
      <c r="R184" s="149">
        <f t="shared" si="32"/>
        <v>0</v>
      </c>
      <c r="S184" s="149">
        <v>0</v>
      </c>
      <c r="T184" s="150">
        <f t="shared" si="33"/>
        <v>0</v>
      </c>
      <c r="AR184" s="151" t="s">
        <v>240</v>
      </c>
      <c r="AT184" s="151" t="s">
        <v>178</v>
      </c>
      <c r="AU184" s="151" t="s">
        <v>88</v>
      </c>
      <c r="AY184" s="13" t="s">
        <v>176</v>
      </c>
      <c r="BE184" s="152">
        <f t="shared" si="34"/>
        <v>0</v>
      </c>
      <c r="BF184" s="152">
        <f t="shared" si="35"/>
        <v>0</v>
      </c>
      <c r="BG184" s="152">
        <f t="shared" si="36"/>
        <v>0</v>
      </c>
      <c r="BH184" s="152">
        <f t="shared" si="37"/>
        <v>0</v>
      </c>
      <c r="BI184" s="152">
        <f t="shared" si="38"/>
        <v>0</v>
      </c>
      <c r="BJ184" s="13" t="s">
        <v>88</v>
      </c>
      <c r="BK184" s="152">
        <f t="shared" si="39"/>
        <v>0</v>
      </c>
      <c r="BL184" s="13" t="s">
        <v>240</v>
      </c>
      <c r="BM184" s="151" t="s">
        <v>1229</v>
      </c>
    </row>
    <row r="185" spans="2:65" s="1" customFormat="1" ht="21.75" customHeight="1">
      <c r="B185" s="28"/>
      <c r="C185" s="153" t="s">
        <v>402</v>
      </c>
      <c r="D185" s="153" t="s">
        <v>236</v>
      </c>
      <c r="E185" s="154" t="s">
        <v>1230</v>
      </c>
      <c r="F185" s="155" t="s">
        <v>1231</v>
      </c>
      <c r="G185" s="156" t="s">
        <v>334</v>
      </c>
      <c r="H185" s="157">
        <v>1</v>
      </c>
      <c r="I185" s="158"/>
      <c r="J185" s="159">
        <f t="shared" si="30"/>
        <v>0</v>
      </c>
      <c r="K185" s="160"/>
      <c r="L185" s="161"/>
      <c r="M185" s="162" t="s">
        <v>1</v>
      </c>
      <c r="N185" s="163" t="s">
        <v>41</v>
      </c>
      <c r="P185" s="149">
        <f t="shared" si="31"/>
        <v>0</v>
      </c>
      <c r="Q185" s="149">
        <v>0</v>
      </c>
      <c r="R185" s="149">
        <f t="shared" si="32"/>
        <v>0</v>
      </c>
      <c r="S185" s="149">
        <v>0</v>
      </c>
      <c r="T185" s="150">
        <f t="shared" si="33"/>
        <v>0</v>
      </c>
      <c r="AR185" s="151" t="s">
        <v>306</v>
      </c>
      <c r="AT185" s="151" t="s">
        <v>236</v>
      </c>
      <c r="AU185" s="151" t="s">
        <v>88</v>
      </c>
      <c r="AY185" s="13" t="s">
        <v>176</v>
      </c>
      <c r="BE185" s="152">
        <f t="shared" si="34"/>
        <v>0</v>
      </c>
      <c r="BF185" s="152">
        <f t="shared" si="35"/>
        <v>0</v>
      </c>
      <c r="BG185" s="152">
        <f t="shared" si="36"/>
        <v>0</v>
      </c>
      <c r="BH185" s="152">
        <f t="shared" si="37"/>
        <v>0</v>
      </c>
      <c r="BI185" s="152">
        <f t="shared" si="38"/>
        <v>0</v>
      </c>
      <c r="BJ185" s="13" t="s">
        <v>88</v>
      </c>
      <c r="BK185" s="152">
        <f t="shared" si="39"/>
        <v>0</v>
      </c>
      <c r="BL185" s="13" t="s">
        <v>240</v>
      </c>
      <c r="BM185" s="151" t="s">
        <v>1232</v>
      </c>
    </row>
    <row r="186" spans="2:65" s="1" customFormat="1" ht="16.5" customHeight="1">
      <c r="B186" s="28"/>
      <c r="C186" s="153" t="s">
        <v>406</v>
      </c>
      <c r="D186" s="153" t="s">
        <v>236</v>
      </c>
      <c r="E186" s="154" t="s">
        <v>1233</v>
      </c>
      <c r="F186" s="155" t="s">
        <v>1234</v>
      </c>
      <c r="G186" s="156" t="s">
        <v>334</v>
      </c>
      <c r="H186" s="157">
        <v>2</v>
      </c>
      <c r="I186" s="158"/>
      <c r="J186" s="159">
        <f t="shared" si="30"/>
        <v>0</v>
      </c>
      <c r="K186" s="160"/>
      <c r="L186" s="161"/>
      <c r="M186" s="162" t="s">
        <v>1</v>
      </c>
      <c r="N186" s="163" t="s">
        <v>41</v>
      </c>
      <c r="P186" s="149">
        <f t="shared" si="31"/>
        <v>0</v>
      </c>
      <c r="Q186" s="149">
        <v>3.5E-4</v>
      </c>
      <c r="R186" s="149">
        <f t="shared" si="32"/>
        <v>6.9999999999999999E-4</v>
      </c>
      <c r="S186" s="149">
        <v>0</v>
      </c>
      <c r="T186" s="150">
        <f t="shared" si="33"/>
        <v>0</v>
      </c>
      <c r="AR186" s="151" t="s">
        <v>306</v>
      </c>
      <c r="AT186" s="151" t="s">
        <v>236</v>
      </c>
      <c r="AU186" s="151" t="s">
        <v>88</v>
      </c>
      <c r="AY186" s="13" t="s">
        <v>176</v>
      </c>
      <c r="BE186" s="152">
        <f t="shared" si="34"/>
        <v>0</v>
      </c>
      <c r="BF186" s="152">
        <f t="shared" si="35"/>
        <v>0</v>
      </c>
      <c r="BG186" s="152">
        <f t="shared" si="36"/>
        <v>0</v>
      </c>
      <c r="BH186" s="152">
        <f t="shared" si="37"/>
        <v>0</v>
      </c>
      <c r="BI186" s="152">
        <f t="shared" si="38"/>
        <v>0</v>
      </c>
      <c r="BJ186" s="13" t="s">
        <v>88</v>
      </c>
      <c r="BK186" s="152">
        <f t="shared" si="39"/>
        <v>0</v>
      </c>
      <c r="BL186" s="13" t="s">
        <v>240</v>
      </c>
      <c r="BM186" s="151" t="s">
        <v>1235</v>
      </c>
    </row>
    <row r="187" spans="2:65" s="1" customFormat="1" ht="24.25" customHeight="1">
      <c r="B187" s="28"/>
      <c r="C187" s="139" t="s">
        <v>410</v>
      </c>
      <c r="D187" s="139" t="s">
        <v>178</v>
      </c>
      <c r="E187" s="140" t="s">
        <v>1236</v>
      </c>
      <c r="F187" s="141" t="s">
        <v>1237</v>
      </c>
      <c r="G187" s="142" t="s">
        <v>334</v>
      </c>
      <c r="H187" s="143">
        <v>3</v>
      </c>
      <c r="I187" s="144"/>
      <c r="J187" s="145">
        <f t="shared" si="30"/>
        <v>0</v>
      </c>
      <c r="K187" s="146"/>
      <c r="L187" s="28"/>
      <c r="M187" s="147" t="s">
        <v>1</v>
      </c>
      <c r="N187" s="148" t="s">
        <v>41</v>
      </c>
      <c r="P187" s="149">
        <f t="shared" si="31"/>
        <v>0</v>
      </c>
      <c r="Q187" s="149">
        <v>7.2999999999999996E-4</v>
      </c>
      <c r="R187" s="149">
        <f t="shared" si="32"/>
        <v>2.1900000000000001E-3</v>
      </c>
      <c r="S187" s="149">
        <v>0</v>
      </c>
      <c r="T187" s="150">
        <f t="shared" si="33"/>
        <v>0</v>
      </c>
      <c r="AR187" s="151" t="s">
        <v>240</v>
      </c>
      <c r="AT187" s="151" t="s">
        <v>178</v>
      </c>
      <c r="AU187" s="151" t="s">
        <v>88</v>
      </c>
      <c r="AY187" s="13" t="s">
        <v>176</v>
      </c>
      <c r="BE187" s="152">
        <f t="shared" si="34"/>
        <v>0</v>
      </c>
      <c r="BF187" s="152">
        <f t="shared" si="35"/>
        <v>0</v>
      </c>
      <c r="BG187" s="152">
        <f t="shared" si="36"/>
        <v>0</v>
      </c>
      <c r="BH187" s="152">
        <f t="shared" si="37"/>
        <v>0</v>
      </c>
      <c r="BI187" s="152">
        <f t="shared" si="38"/>
        <v>0</v>
      </c>
      <c r="BJ187" s="13" t="s">
        <v>88</v>
      </c>
      <c r="BK187" s="152">
        <f t="shared" si="39"/>
        <v>0</v>
      </c>
      <c r="BL187" s="13" t="s">
        <v>240</v>
      </c>
      <c r="BM187" s="151" t="s">
        <v>1238</v>
      </c>
    </row>
    <row r="188" spans="2:65" s="1" customFormat="1" ht="16.5" customHeight="1">
      <c r="B188" s="28"/>
      <c r="C188" s="153" t="s">
        <v>414</v>
      </c>
      <c r="D188" s="153" t="s">
        <v>236</v>
      </c>
      <c r="E188" s="154" t="s">
        <v>1239</v>
      </c>
      <c r="F188" s="155" t="s">
        <v>1240</v>
      </c>
      <c r="G188" s="156" t="s">
        <v>334</v>
      </c>
      <c r="H188" s="157">
        <v>3</v>
      </c>
      <c r="I188" s="158"/>
      <c r="J188" s="159">
        <f t="shared" si="30"/>
        <v>0</v>
      </c>
      <c r="K188" s="160"/>
      <c r="L188" s="161"/>
      <c r="M188" s="162" t="s">
        <v>1</v>
      </c>
      <c r="N188" s="163" t="s">
        <v>41</v>
      </c>
      <c r="P188" s="149">
        <f t="shared" si="31"/>
        <v>0</v>
      </c>
      <c r="Q188" s="149">
        <v>1.8499999999999999E-2</v>
      </c>
      <c r="R188" s="149">
        <f t="shared" si="32"/>
        <v>5.5499999999999994E-2</v>
      </c>
      <c r="S188" s="149">
        <v>0</v>
      </c>
      <c r="T188" s="150">
        <f t="shared" si="33"/>
        <v>0</v>
      </c>
      <c r="AR188" s="151" t="s">
        <v>306</v>
      </c>
      <c r="AT188" s="151" t="s">
        <v>236</v>
      </c>
      <c r="AU188" s="151" t="s">
        <v>88</v>
      </c>
      <c r="AY188" s="13" t="s">
        <v>176</v>
      </c>
      <c r="BE188" s="152">
        <f t="shared" si="34"/>
        <v>0</v>
      </c>
      <c r="BF188" s="152">
        <f t="shared" si="35"/>
        <v>0</v>
      </c>
      <c r="BG188" s="152">
        <f t="shared" si="36"/>
        <v>0</v>
      </c>
      <c r="BH188" s="152">
        <f t="shared" si="37"/>
        <v>0</v>
      </c>
      <c r="BI188" s="152">
        <f t="shared" si="38"/>
        <v>0</v>
      </c>
      <c r="BJ188" s="13" t="s">
        <v>88</v>
      </c>
      <c r="BK188" s="152">
        <f t="shared" si="39"/>
        <v>0</v>
      </c>
      <c r="BL188" s="13" t="s">
        <v>240</v>
      </c>
      <c r="BM188" s="151" t="s">
        <v>1241</v>
      </c>
    </row>
    <row r="189" spans="2:65" s="1" customFormat="1" ht="33" customHeight="1">
      <c r="B189" s="28"/>
      <c r="C189" s="139" t="s">
        <v>418</v>
      </c>
      <c r="D189" s="139" t="s">
        <v>178</v>
      </c>
      <c r="E189" s="140" t="s">
        <v>1242</v>
      </c>
      <c r="F189" s="141" t="s">
        <v>1243</v>
      </c>
      <c r="G189" s="142" t="s">
        <v>334</v>
      </c>
      <c r="H189" s="143">
        <v>11</v>
      </c>
      <c r="I189" s="144"/>
      <c r="J189" s="145">
        <f t="shared" si="30"/>
        <v>0</v>
      </c>
      <c r="K189" s="146"/>
      <c r="L189" s="28"/>
      <c r="M189" s="147" t="s">
        <v>1</v>
      </c>
      <c r="N189" s="148" t="s">
        <v>41</v>
      </c>
      <c r="P189" s="149">
        <f t="shared" si="31"/>
        <v>0</v>
      </c>
      <c r="Q189" s="149">
        <v>1.16664E-3</v>
      </c>
      <c r="R189" s="149">
        <f t="shared" si="32"/>
        <v>1.283304E-2</v>
      </c>
      <c r="S189" s="149">
        <v>0</v>
      </c>
      <c r="T189" s="150">
        <f t="shared" si="33"/>
        <v>0</v>
      </c>
      <c r="AR189" s="151" t="s">
        <v>240</v>
      </c>
      <c r="AT189" s="151" t="s">
        <v>178</v>
      </c>
      <c r="AU189" s="151" t="s">
        <v>88</v>
      </c>
      <c r="AY189" s="13" t="s">
        <v>176</v>
      </c>
      <c r="BE189" s="152">
        <f t="shared" si="34"/>
        <v>0</v>
      </c>
      <c r="BF189" s="152">
        <f t="shared" si="35"/>
        <v>0</v>
      </c>
      <c r="BG189" s="152">
        <f t="shared" si="36"/>
        <v>0</v>
      </c>
      <c r="BH189" s="152">
        <f t="shared" si="37"/>
        <v>0</v>
      </c>
      <c r="BI189" s="152">
        <f t="shared" si="38"/>
        <v>0</v>
      </c>
      <c r="BJ189" s="13" t="s">
        <v>88</v>
      </c>
      <c r="BK189" s="152">
        <f t="shared" si="39"/>
        <v>0</v>
      </c>
      <c r="BL189" s="13" t="s">
        <v>240</v>
      </c>
      <c r="BM189" s="151" t="s">
        <v>1244</v>
      </c>
    </row>
    <row r="190" spans="2:65" s="1" customFormat="1" ht="24.25" customHeight="1">
      <c r="B190" s="28"/>
      <c r="C190" s="153" t="s">
        <v>423</v>
      </c>
      <c r="D190" s="153" t="s">
        <v>236</v>
      </c>
      <c r="E190" s="154" t="s">
        <v>1245</v>
      </c>
      <c r="F190" s="155" t="s">
        <v>1246</v>
      </c>
      <c r="G190" s="156" t="s">
        <v>334</v>
      </c>
      <c r="H190" s="157">
        <v>11</v>
      </c>
      <c r="I190" s="158"/>
      <c r="J190" s="159">
        <f t="shared" si="30"/>
        <v>0</v>
      </c>
      <c r="K190" s="160"/>
      <c r="L190" s="161"/>
      <c r="M190" s="162" t="s">
        <v>1</v>
      </c>
      <c r="N190" s="163" t="s">
        <v>41</v>
      </c>
      <c r="P190" s="149">
        <f t="shared" si="31"/>
        <v>0</v>
      </c>
      <c r="Q190" s="149">
        <v>2.3800000000000002E-3</v>
      </c>
      <c r="R190" s="149">
        <f t="shared" si="32"/>
        <v>2.6180000000000002E-2</v>
      </c>
      <c r="S190" s="149">
        <v>0</v>
      </c>
      <c r="T190" s="150">
        <f t="shared" si="33"/>
        <v>0</v>
      </c>
      <c r="AR190" s="151" t="s">
        <v>306</v>
      </c>
      <c r="AT190" s="151" t="s">
        <v>236</v>
      </c>
      <c r="AU190" s="151" t="s">
        <v>88</v>
      </c>
      <c r="AY190" s="13" t="s">
        <v>176</v>
      </c>
      <c r="BE190" s="152">
        <f t="shared" si="34"/>
        <v>0</v>
      </c>
      <c r="BF190" s="152">
        <f t="shared" si="35"/>
        <v>0</v>
      </c>
      <c r="BG190" s="152">
        <f t="shared" si="36"/>
        <v>0</v>
      </c>
      <c r="BH190" s="152">
        <f t="shared" si="37"/>
        <v>0</v>
      </c>
      <c r="BI190" s="152">
        <f t="shared" si="38"/>
        <v>0</v>
      </c>
      <c r="BJ190" s="13" t="s">
        <v>88</v>
      </c>
      <c r="BK190" s="152">
        <f t="shared" si="39"/>
        <v>0</v>
      </c>
      <c r="BL190" s="13" t="s">
        <v>240</v>
      </c>
      <c r="BM190" s="151" t="s">
        <v>1247</v>
      </c>
    </row>
    <row r="191" spans="2:65" s="1" customFormat="1" ht="21.75" customHeight="1">
      <c r="B191" s="28"/>
      <c r="C191" s="139" t="s">
        <v>427</v>
      </c>
      <c r="D191" s="139" t="s">
        <v>178</v>
      </c>
      <c r="E191" s="140" t="s">
        <v>1248</v>
      </c>
      <c r="F191" s="141" t="s">
        <v>1249</v>
      </c>
      <c r="G191" s="142" t="s">
        <v>334</v>
      </c>
      <c r="H191" s="143">
        <v>13</v>
      </c>
      <c r="I191" s="144"/>
      <c r="J191" s="145">
        <f t="shared" si="30"/>
        <v>0</v>
      </c>
      <c r="K191" s="146"/>
      <c r="L191" s="28"/>
      <c r="M191" s="147" t="s">
        <v>1</v>
      </c>
      <c r="N191" s="148" t="s">
        <v>41</v>
      </c>
      <c r="P191" s="149">
        <f t="shared" si="31"/>
        <v>0</v>
      </c>
      <c r="Q191" s="149">
        <v>8.0000000000000007E-5</v>
      </c>
      <c r="R191" s="149">
        <f t="shared" si="32"/>
        <v>1.0400000000000001E-3</v>
      </c>
      <c r="S191" s="149">
        <v>0</v>
      </c>
      <c r="T191" s="150">
        <f t="shared" si="33"/>
        <v>0</v>
      </c>
      <c r="AR191" s="151" t="s">
        <v>240</v>
      </c>
      <c r="AT191" s="151" t="s">
        <v>178</v>
      </c>
      <c r="AU191" s="151" t="s">
        <v>88</v>
      </c>
      <c r="AY191" s="13" t="s">
        <v>176</v>
      </c>
      <c r="BE191" s="152">
        <f t="shared" si="34"/>
        <v>0</v>
      </c>
      <c r="BF191" s="152">
        <f t="shared" si="35"/>
        <v>0</v>
      </c>
      <c r="BG191" s="152">
        <f t="shared" si="36"/>
        <v>0</v>
      </c>
      <c r="BH191" s="152">
        <f t="shared" si="37"/>
        <v>0</v>
      </c>
      <c r="BI191" s="152">
        <f t="shared" si="38"/>
        <v>0</v>
      </c>
      <c r="BJ191" s="13" t="s">
        <v>88</v>
      </c>
      <c r="BK191" s="152">
        <f t="shared" si="39"/>
        <v>0</v>
      </c>
      <c r="BL191" s="13" t="s">
        <v>240</v>
      </c>
      <c r="BM191" s="151" t="s">
        <v>1250</v>
      </c>
    </row>
    <row r="192" spans="2:65" s="1" customFormat="1" ht="21.75" customHeight="1">
      <c r="B192" s="28"/>
      <c r="C192" s="153" t="s">
        <v>431</v>
      </c>
      <c r="D192" s="153" t="s">
        <v>236</v>
      </c>
      <c r="E192" s="154" t="s">
        <v>1251</v>
      </c>
      <c r="F192" s="155" t="s">
        <v>1252</v>
      </c>
      <c r="G192" s="156" t="s">
        <v>334</v>
      </c>
      <c r="H192" s="157">
        <v>13</v>
      </c>
      <c r="I192" s="158"/>
      <c r="J192" s="159">
        <f t="shared" si="30"/>
        <v>0</v>
      </c>
      <c r="K192" s="160"/>
      <c r="L192" s="161"/>
      <c r="M192" s="162" t="s">
        <v>1</v>
      </c>
      <c r="N192" s="163" t="s">
        <v>41</v>
      </c>
      <c r="P192" s="149">
        <f t="shared" si="31"/>
        <v>0</v>
      </c>
      <c r="Q192" s="149">
        <v>5.0000000000000001E-4</v>
      </c>
      <c r="R192" s="149">
        <f t="shared" si="32"/>
        <v>6.5000000000000006E-3</v>
      </c>
      <c r="S192" s="149">
        <v>0</v>
      </c>
      <c r="T192" s="150">
        <f t="shared" si="33"/>
        <v>0</v>
      </c>
      <c r="AR192" s="151" t="s">
        <v>306</v>
      </c>
      <c r="AT192" s="151" t="s">
        <v>236</v>
      </c>
      <c r="AU192" s="151" t="s">
        <v>88</v>
      </c>
      <c r="AY192" s="13" t="s">
        <v>176</v>
      </c>
      <c r="BE192" s="152">
        <f t="shared" si="34"/>
        <v>0</v>
      </c>
      <c r="BF192" s="152">
        <f t="shared" si="35"/>
        <v>0</v>
      </c>
      <c r="BG192" s="152">
        <f t="shared" si="36"/>
        <v>0</v>
      </c>
      <c r="BH192" s="152">
        <f t="shared" si="37"/>
        <v>0</v>
      </c>
      <c r="BI192" s="152">
        <f t="shared" si="38"/>
        <v>0</v>
      </c>
      <c r="BJ192" s="13" t="s">
        <v>88</v>
      </c>
      <c r="BK192" s="152">
        <f t="shared" si="39"/>
        <v>0</v>
      </c>
      <c r="BL192" s="13" t="s">
        <v>240</v>
      </c>
      <c r="BM192" s="151" t="s">
        <v>1253</v>
      </c>
    </row>
    <row r="193" spans="2:65" s="1" customFormat="1" ht="33" customHeight="1">
      <c r="B193" s="28"/>
      <c r="C193" s="139" t="s">
        <v>436</v>
      </c>
      <c r="D193" s="139" t="s">
        <v>178</v>
      </c>
      <c r="E193" s="140" t="s">
        <v>1254</v>
      </c>
      <c r="F193" s="141" t="s">
        <v>1255</v>
      </c>
      <c r="G193" s="142" t="s">
        <v>334</v>
      </c>
      <c r="H193" s="143">
        <v>20</v>
      </c>
      <c r="I193" s="144"/>
      <c r="J193" s="145">
        <f t="shared" si="30"/>
        <v>0</v>
      </c>
      <c r="K193" s="146"/>
      <c r="L193" s="28"/>
      <c r="M193" s="147" t="s">
        <v>1</v>
      </c>
      <c r="N193" s="148" t="s">
        <v>41</v>
      </c>
      <c r="P193" s="149">
        <f t="shared" si="31"/>
        <v>0</v>
      </c>
      <c r="Q193" s="149">
        <v>0</v>
      </c>
      <c r="R193" s="149">
        <f t="shared" si="32"/>
        <v>0</v>
      </c>
      <c r="S193" s="149">
        <v>0</v>
      </c>
      <c r="T193" s="150">
        <f t="shared" si="33"/>
        <v>0</v>
      </c>
      <c r="AR193" s="151" t="s">
        <v>240</v>
      </c>
      <c r="AT193" s="151" t="s">
        <v>178</v>
      </c>
      <c r="AU193" s="151" t="s">
        <v>88</v>
      </c>
      <c r="AY193" s="13" t="s">
        <v>176</v>
      </c>
      <c r="BE193" s="152">
        <f t="shared" si="34"/>
        <v>0</v>
      </c>
      <c r="BF193" s="152">
        <f t="shared" si="35"/>
        <v>0</v>
      </c>
      <c r="BG193" s="152">
        <f t="shared" si="36"/>
        <v>0</v>
      </c>
      <c r="BH193" s="152">
        <f t="shared" si="37"/>
        <v>0</v>
      </c>
      <c r="BI193" s="152">
        <f t="shared" si="38"/>
        <v>0</v>
      </c>
      <c r="BJ193" s="13" t="s">
        <v>88</v>
      </c>
      <c r="BK193" s="152">
        <f t="shared" si="39"/>
        <v>0</v>
      </c>
      <c r="BL193" s="13" t="s">
        <v>240</v>
      </c>
      <c r="BM193" s="151" t="s">
        <v>1256</v>
      </c>
    </row>
    <row r="194" spans="2:65" s="1" customFormat="1" ht="16.5" customHeight="1">
      <c r="B194" s="28"/>
      <c r="C194" s="153" t="s">
        <v>440</v>
      </c>
      <c r="D194" s="153" t="s">
        <v>236</v>
      </c>
      <c r="E194" s="154" t="s">
        <v>1257</v>
      </c>
      <c r="F194" s="155" t="s">
        <v>1258</v>
      </c>
      <c r="G194" s="156" t="s">
        <v>334</v>
      </c>
      <c r="H194" s="157">
        <v>20</v>
      </c>
      <c r="I194" s="158"/>
      <c r="J194" s="159">
        <f t="shared" si="30"/>
        <v>0</v>
      </c>
      <c r="K194" s="160"/>
      <c r="L194" s="161"/>
      <c r="M194" s="162" t="s">
        <v>1</v>
      </c>
      <c r="N194" s="163" t="s">
        <v>41</v>
      </c>
      <c r="P194" s="149">
        <f t="shared" si="31"/>
        <v>0</v>
      </c>
      <c r="Q194" s="149">
        <v>1E-3</v>
      </c>
      <c r="R194" s="149">
        <f t="shared" si="32"/>
        <v>0.02</v>
      </c>
      <c r="S194" s="149">
        <v>0</v>
      </c>
      <c r="T194" s="150">
        <f t="shared" si="33"/>
        <v>0</v>
      </c>
      <c r="AR194" s="151" t="s">
        <v>306</v>
      </c>
      <c r="AT194" s="151" t="s">
        <v>236</v>
      </c>
      <c r="AU194" s="151" t="s">
        <v>88</v>
      </c>
      <c r="AY194" s="13" t="s">
        <v>176</v>
      </c>
      <c r="BE194" s="152">
        <f t="shared" si="34"/>
        <v>0</v>
      </c>
      <c r="BF194" s="152">
        <f t="shared" si="35"/>
        <v>0</v>
      </c>
      <c r="BG194" s="152">
        <f t="shared" si="36"/>
        <v>0</v>
      </c>
      <c r="BH194" s="152">
        <f t="shared" si="37"/>
        <v>0</v>
      </c>
      <c r="BI194" s="152">
        <f t="shared" si="38"/>
        <v>0</v>
      </c>
      <c r="BJ194" s="13" t="s">
        <v>88</v>
      </c>
      <c r="BK194" s="152">
        <f t="shared" si="39"/>
        <v>0</v>
      </c>
      <c r="BL194" s="13" t="s">
        <v>240</v>
      </c>
      <c r="BM194" s="151" t="s">
        <v>1259</v>
      </c>
    </row>
    <row r="195" spans="2:65" s="1" customFormat="1" ht="21.75" customHeight="1">
      <c r="B195" s="28"/>
      <c r="C195" s="139" t="s">
        <v>444</v>
      </c>
      <c r="D195" s="139" t="s">
        <v>178</v>
      </c>
      <c r="E195" s="140" t="s">
        <v>1260</v>
      </c>
      <c r="F195" s="141" t="s">
        <v>1261</v>
      </c>
      <c r="G195" s="142" t="s">
        <v>334</v>
      </c>
      <c r="H195" s="143">
        <v>11</v>
      </c>
      <c r="I195" s="144"/>
      <c r="J195" s="145">
        <f t="shared" si="30"/>
        <v>0</v>
      </c>
      <c r="K195" s="146"/>
      <c r="L195" s="28"/>
      <c r="M195" s="147" t="s">
        <v>1</v>
      </c>
      <c r="N195" s="148" t="s">
        <v>41</v>
      </c>
      <c r="P195" s="149">
        <f t="shared" si="31"/>
        <v>0</v>
      </c>
      <c r="Q195" s="149">
        <v>0</v>
      </c>
      <c r="R195" s="149">
        <f t="shared" si="32"/>
        <v>0</v>
      </c>
      <c r="S195" s="149">
        <v>0</v>
      </c>
      <c r="T195" s="150">
        <f t="shared" si="33"/>
        <v>0</v>
      </c>
      <c r="AR195" s="151" t="s">
        <v>240</v>
      </c>
      <c r="AT195" s="151" t="s">
        <v>178</v>
      </c>
      <c r="AU195" s="151" t="s">
        <v>88</v>
      </c>
      <c r="AY195" s="13" t="s">
        <v>176</v>
      </c>
      <c r="BE195" s="152">
        <f t="shared" si="34"/>
        <v>0</v>
      </c>
      <c r="BF195" s="152">
        <f t="shared" si="35"/>
        <v>0</v>
      </c>
      <c r="BG195" s="152">
        <f t="shared" si="36"/>
        <v>0</v>
      </c>
      <c r="BH195" s="152">
        <f t="shared" si="37"/>
        <v>0</v>
      </c>
      <c r="BI195" s="152">
        <f t="shared" si="38"/>
        <v>0</v>
      </c>
      <c r="BJ195" s="13" t="s">
        <v>88</v>
      </c>
      <c r="BK195" s="152">
        <f t="shared" si="39"/>
        <v>0</v>
      </c>
      <c r="BL195" s="13" t="s">
        <v>240</v>
      </c>
      <c r="BM195" s="151" t="s">
        <v>1262</v>
      </c>
    </row>
    <row r="196" spans="2:65" s="1" customFormat="1" ht="16.5" customHeight="1">
      <c r="B196" s="28"/>
      <c r="C196" s="153" t="s">
        <v>448</v>
      </c>
      <c r="D196" s="153" t="s">
        <v>236</v>
      </c>
      <c r="E196" s="154" t="s">
        <v>1263</v>
      </c>
      <c r="F196" s="155" t="s">
        <v>1264</v>
      </c>
      <c r="G196" s="156" t="s">
        <v>334</v>
      </c>
      <c r="H196" s="157">
        <v>11</v>
      </c>
      <c r="I196" s="158"/>
      <c r="J196" s="159">
        <f t="shared" si="30"/>
        <v>0</v>
      </c>
      <c r="K196" s="160"/>
      <c r="L196" s="161"/>
      <c r="M196" s="162" t="s">
        <v>1</v>
      </c>
      <c r="N196" s="163" t="s">
        <v>41</v>
      </c>
      <c r="P196" s="149">
        <f t="shared" si="31"/>
        <v>0</v>
      </c>
      <c r="Q196" s="149">
        <v>0</v>
      </c>
      <c r="R196" s="149">
        <f t="shared" si="32"/>
        <v>0</v>
      </c>
      <c r="S196" s="149">
        <v>0</v>
      </c>
      <c r="T196" s="150">
        <f t="shared" si="33"/>
        <v>0</v>
      </c>
      <c r="AR196" s="151" t="s">
        <v>306</v>
      </c>
      <c r="AT196" s="151" t="s">
        <v>236</v>
      </c>
      <c r="AU196" s="151" t="s">
        <v>88</v>
      </c>
      <c r="AY196" s="13" t="s">
        <v>176</v>
      </c>
      <c r="BE196" s="152">
        <f t="shared" si="34"/>
        <v>0</v>
      </c>
      <c r="BF196" s="152">
        <f t="shared" si="35"/>
        <v>0</v>
      </c>
      <c r="BG196" s="152">
        <f t="shared" si="36"/>
        <v>0</v>
      </c>
      <c r="BH196" s="152">
        <f t="shared" si="37"/>
        <v>0</v>
      </c>
      <c r="BI196" s="152">
        <f t="shared" si="38"/>
        <v>0</v>
      </c>
      <c r="BJ196" s="13" t="s">
        <v>88</v>
      </c>
      <c r="BK196" s="152">
        <f t="shared" si="39"/>
        <v>0</v>
      </c>
      <c r="BL196" s="13" t="s">
        <v>240</v>
      </c>
      <c r="BM196" s="151" t="s">
        <v>1265</v>
      </c>
    </row>
    <row r="197" spans="2:65" s="1" customFormat="1" ht="24.25" customHeight="1">
      <c r="B197" s="28"/>
      <c r="C197" s="139" t="s">
        <v>452</v>
      </c>
      <c r="D197" s="139" t="s">
        <v>178</v>
      </c>
      <c r="E197" s="140" t="s">
        <v>1266</v>
      </c>
      <c r="F197" s="141" t="s">
        <v>1267</v>
      </c>
      <c r="G197" s="142" t="s">
        <v>334</v>
      </c>
      <c r="H197" s="143">
        <v>17</v>
      </c>
      <c r="I197" s="144"/>
      <c r="J197" s="145">
        <f t="shared" si="30"/>
        <v>0</v>
      </c>
      <c r="K197" s="146"/>
      <c r="L197" s="28"/>
      <c r="M197" s="147" t="s">
        <v>1</v>
      </c>
      <c r="N197" s="148" t="s">
        <v>41</v>
      </c>
      <c r="P197" s="149">
        <f t="shared" si="31"/>
        <v>0</v>
      </c>
      <c r="Q197" s="149">
        <v>0</v>
      </c>
      <c r="R197" s="149">
        <f t="shared" si="32"/>
        <v>0</v>
      </c>
      <c r="S197" s="149">
        <v>0</v>
      </c>
      <c r="T197" s="150">
        <f t="shared" si="33"/>
        <v>0</v>
      </c>
      <c r="AR197" s="151" t="s">
        <v>240</v>
      </c>
      <c r="AT197" s="151" t="s">
        <v>178</v>
      </c>
      <c r="AU197" s="151" t="s">
        <v>88</v>
      </c>
      <c r="AY197" s="13" t="s">
        <v>176</v>
      </c>
      <c r="BE197" s="152">
        <f t="shared" si="34"/>
        <v>0</v>
      </c>
      <c r="BF197" s="152">
        <f t="shared" si="35"/>
        <v>0</v>
      </c>
      <c r="BG197" s="152">
        <f t="shared" si="36"/>
        <v>0</v>
      </c>
      <c r="BH197" s="152">
        <f t="shared" si="37"/>
        <v>0</v>
      </c>
      <c r="BI197" s="152">
        <f t="shared" si="38"/>
        <v>0</v>
      </c>
      <c r="BJ197" s="13" t="s">
        <v>88</v>
      </c>
      <c r="BK197" s="152">
        <f t="shared" si="39"/>
        <v>0</v>
      </c>
      <c r="BL197" s="13" t="s">
        <v>240</v>
      </c>
      <c r="BM197" s="151" t="s">
        <v>1268</v>
      </c>
    </row>
    <row r="198" spans="2:65" s="1" customFormat="1" ht="21.75" customHeight="1">
      <c r="B198" s="28"/>
      <c r="C198" s="153" t="s">
        <v>456</v>
      </c>
      <c r="D198" s="153" t="s">
        <v>236</v>
      </c>
      <c r="E198" s="154" t="s">
        <v>1269</v>
      </c>
      <c r="F198" s="155" t="s">
        <v>1270</v>
      </c>
      <c r="G198" s="156" t="s">
        <v>334</v>
      </c>
      <c r="H198" s="157">
        <v>17</v>
      </c>
      <c r="I198" s="158"/>
      <c r="J198" s="159">
        <f t="shared" si="30"/>
        <v>0</v>
      </c>
      <c r="K198" s="160"/>
      <c r="L198" s="161"/>
      <c r="M198" s="162" t="s">
        <v>1</v>
      </c>
      <c r="N198" s="163" t="s">
        <v>41</v>
      </c>
      <c r="P198" s="149">
        <f t="shared" si="31"/>
        <v>0</v>
      </c>
      <c r="Q198" s="149">
        <v>3.3E-4</v>
      </c>
      <c r="R198" s="149">
        <f t="shared" si="32"/>
        <v>5.6100000000000004E-3</v>
      </c>
      <c r="S198" s="149">
        <v>0</v>
      </c>
      <c r="T198" s="150">
        <f t="shared" si="33"/>
        <v>0</v>
      </c>
      <c r="AR198" s="151" t="s">
        <v>306</v>
      </c>
      <c r="AT198" s="151" t="s">
        <v>236</v>
      </c>
      <c r="AU198" s="151" t="s">
        <v>88</v>
      </c>
      <c r="AY198" s="13" t="s">
        <v>176</v>
      </c>
      <c r="BE198" s="152">
        <f t="shared" si="34"/>
        <v>0</v>
      </c>
      <c r="BF198" s="152">
        <f t="shared" si="35"/>
        <v>0</v>
      </c>
      <c r="BG198" s="152">
        <f t="shared" si="36"/>
        <v>0</v>
      </c>
      <c r="BH198" s="152">
        <f t="shared" si="37"/>
        <v>0</v>
      </c>
      <c r="BI198" s="152">
        <f t="shared" si="38"/>
        <v>0</v>
      </c>
      <c r="BJ198" s="13" t="s">
        <v>88</v>
      </c>
      <c r="BK198" s="152">
        <f t="shared" si="39"/>
        <v>0</v>
      </c>
      <c r="BL198" s="13" t="s">
        <v>240</v>
      </c>
      <c r="BM198" s="151" t="s">
        <v>1271</v>
      </c>
    </row>
    <row r="199" spans="2:65" s="1" customFormat="1" ht="24.25" customHeight="1">
      <c r="B199" s="28"/>
      <c r="C199" s="139" t="s">
        <v>462</v>
      </c>
      <c r="D199" s="139" t="s">
        <v>178</v>
      </c>
      <c r="E199" s="140" t="s">
        <v>1272</v>
      </c>
      <c r="F199" s="141" t="s">
        <v>1273</v>
      </c>
      <c r="G199" s="142" t="s">
        <v>334</v>
      </c>
      <c r="H199" s="143">
        <v>3</v>
      </c>
      <c r="I199" s="144"/>
      <c r="J199" s="145">
        <f t="shared" si="30"/>
        <v>0</v>
      </c>
      <c r="K199" s="146"/>
      <c r="L199" s="28"/>
      <c r="M199" s="147" t="s">
        <v>1</v>
      </c>
      <c r="N199" s="148" t="s">
        <v>41</v>
      </c>
      <c r="P199" s="149">
        <f t="shared" si="31"/>
        <v>0</v>
      </c>
      <c r="Q199" s="149">
        <v>0</v>
      </c>
      <c r="R199" s="149">
        <f t="shared" si="32"/>
        <v>0</v>
      </c>
      <c r="S199" s="149">
        <v>0</v>
      </c>
      <c r="T199" s="150">
        <f t="shared" si="33"/>
        <v>0</v>
      </c>
      <c r="AR199" s="151" t="s">
        <v>240</v>
      </c>
      <c r="AT199" s="151" t="s">
        <v>178</v>
      </c>
      <c r="AU199" s="151" t="s">
        <v>88</v>
      </c>
      <c r="AY199" s="13" t="s">
        <v>176</v>
      </c>
      <c r="BE199" s="152">
        <f t="shared" si="34"/>
        <v>0</v>
      </c>
      <c r="BF199" s="152">
        <f t="shared" si="35"/>
        <v>0</v>
      </c>
      <c r="BG199" s="152">
        <f t="shared" si="36"/>
        <v>0</v>
      </c>
      <c r="BH199" s="152">
        <f t="shared" si="37"/>
        <v>0</v>
      </c>
      <c r="BI199" s="152">
        <f t="shared" si="38"/>
        <v>0</v>
      </c>
      <c r="BJ199" s="13" t="s">
        <v>88</v>
      </c>
      <c r="BK199" s="152">
        <f t="shared" si="39"/>
        <v>0</v>
      </c>
      <c r="BL199" s="13" t="s">
        <v>240</v>
      </c>
      <c r="BM199" s="151" t="s">
        <v>1274</v>
      </c>
    </row>
    <row r="200" spans="2:65" s="1" customFormat="1" ht="16.5" customHeight="1">
      <c r="B200" s="28"/>
      <c r="C200" s="153" t="s">
        <v>470</v>
      </c>
      <c r="D200" s="153" t="s">
        <v>236</v>
      </c>
      <c r="E200" s="154" t="s">
        <v>1275</v>
      </c>
      <c r="F200" s="155" t="s">
        <v>1276</v>
      </c>
      <c r="G200" s="156" t="s">
        <v>334</v>
      </c>
      <c r="H200" s="157">
        <v>3</v>
      </c>
      <c r="I200" s="158"/>
      <c r="J200" s="159">
        <f t="shared" si="30"/>
        <v>0</v>
      </c>
      <c r="K200" s="160"/>
      <c r="L200" s="161"/>
      <c r="M200" s="162" t="s">
        <v>1</v>
      </c>
      <c r="N200" s="163" t="s">
        <v>41</v>
      </c>
      <c r="P200" s="149">
        <f t="shared" si="31"/>
        <v>0</v>
      </c>
      <c r="Q200" s="149">
        <v>1.8000000000000001E-4</v>
      </c>
      <c r="R200" s="149">
        <f t="shared" si="32"/>
        <v>5.4000000000000001E-4</v>
      </c>
      <c r="S200" s="149">
        <v>0</v>
      </c>
      <c r="T200" s="150">
        <f t="shared" si="33"/>
        <v>0</v>
      </c>
      <c r="AR200" s="151" t="s">
        <v>306</v>
      </c>
      <c r="AT200" s="151" t="s">
        <v>236</v>
      </c>
      <c r="AU200" s="151" t="s">
        <v>88</v>
      </c>
      <c r="AY200" s="13" t="s">
        <v>176</v>
      </c>
      <c r="BE200" s="152">
        <f t="shared" si="34"/>
        <v>0</v>
      </c>
      <c r="BF200" s="152">
        <f t="shared" si="35"/>
        <v>0</v>
      </c>
      <c r="BG200" s="152">
        <f t="shared" si="36"/>
        <v>0</v>
      </c>
      <c r="BH200" s="152">
        <f t="shared" si="37"/>
        <v>0</v>
      </c>
      <c r="BI200" s="152">
        <f t="shared" si="38"/>
        <v>0</v>
      </c>
      <c r="BJ200" s="13" t="s">
        <v>88</v>
      </c>
      <c r="BK200" s="152">
        <f t="shared" si="39"/>
        <v>0</v>
      </c>
      <c r="BL200" s="13" t="s">
        <v>240</v>
      </c>
      <c r="BM200" s="151" t="s">
        <v>1277</v>
      </c>
    </row>
    <row r="201" spans="2:65" s="1" customFormat="1" ht="24.25" customHeight="1">
      <c r="B201" s="28"/>
      <c r="C201" s="139" t="s">
        <v>474</v>
      </c>
      <c r="D201" s="139" t="s">
        <v>178</v>
      </c>
      <c r="E201" s="140" t="s">
        <v>1278</v>
      </c>
      <c r="F201" s="141" t="s">
        <v>1279</v>
      </c>
      <c r="G201" s="142" t="s">
        <v>529</v>
      </c>
      <c r="H201" s="144"/>
      <c r="I201" s="144"/>
      <c r="J201" s="145">
        <f t="shared" si="30"/>
        <v>0</v>
      </c>
      <c r="K201" s="146"/>
      <c r="L201" s="28"/>
      <c r="M201" s="164" t="s">
        <v>1</v>
      </c>
      <c r="N201" s="165" t="s">
        <v>41</v>
      </c>
      <c r="O201" s="166"/>
      <c r="P201" s="167">
        <f t="shared" si="31"/>
        <v>0</v>
      </c>
      <c r="Q201" s="167">
        <v>0</v>
      </c>
      <c r="R201" s="167">
        <f t="shared" si="32"/>
        <v>0</v>
      </c>
      <c r="S201" s="167">
        <v>0</v>
      </c>
      <c r="T201" s="168">
        <f t="shared" si="33"/>
        <v>0</v>
      </c>
      <c r="AR201" s="151" t="s">
        <v>240</v>
      </c>
      <c r="AT201" s="151" t="s">
        <v>178</v>
      </c>
      <c r="AU201" s="151" t="s">
        <v>88</v>
      </c>
      <c r="AY201" s="13" t="s">
        <v>176</v>
      </c>
      <c r="BE201" s="152">
        <f t="shared" si="34"/>
        <v>0</v>
      </c>
      <c r="BF201" s="152">
        <f t="shared" si="35"/>
        <v>0</v>
      </c>
      <c r="BG201" s="152">
        <f t="shared" si="36"/>
        <v>0</v>
      </c>
      <c r="BH201" s="152">
        <f t="shared" si="37"/>
        <v>0</v>
      </c>
      <c r="BI201" s="152">
        <f t="shared" si="38"/>
        <v>0</v>
      </c>
      <c r="BJ201" s="13" t="s">
        <v>88</v>
      </c>
      <c r="BK201" s="152">
        <f t="shared" si="39"/>
        <v>0</v>
      </c>
      <c r="BL201" s="13" t="s">
        <v>240</v>
      </c>
      <c r="BM201" s="151" t="s">
        <v>1280</v>
      </c>
    </row>
    <row r="202" spans="2:65" s="1" customFormat="1" ht="7" customHeight="1">
      <c r="B202" s="43"/>
      <c r="C202" s="44"/>
      <c r="D202" s="44"/>
      <c r="E202" s="44"/>
      <c r="F202" s="44"/>
      <c r="G202" s="44"/>
      <c r="H202" s="44"/>
      <c r="I202" s="44"/>
      <c r="J202" s="44"/>
      <c r="K202" s="44"/>
      <c r="L202" s="28"/>
    </row>
  </sheetData>
  <sheetProtection algorithmName="SHA-512" hashValue="FALHeCYbdMkJ+j5cfFxyJLS23ht0VJktijmTm5xalZQna6Z5aWbZImxdz0audvLE1o07d4/eopDmwMNFivKhPQ==" saltValue="RCw7c0JvMJHYtrvv9sfOmN3KqEK4K/s83vTx4U9gnMt+PCt0kHCXc8X2NCvcD8WMVwmIlmiipPzHq8NN8Ks2vQ==" spinCount="100000" sheet="1" objects="1" scenarios="1" formatColumns="0" formatRows="0" autoFilter="0"/>
  <autoFilter ref="C124:K201" xr:uid="{00000000-0009-0000-0000-000002000000}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202"/>
  <sheetViews>
    <sheetView showGridLines="0" workbookViewId="0"/>
  </sheetViews>
  <sheetFormatPr baseColWidth="10" defaultRowHeight="16"/>
  <cols>
    <col min="1" max="1" width="8.25" customWidth="1"/>
    <col min="2" max="2" width="1.25" customWidth="1"/>
    <col min="3" max="4" width="4.25" customWidth="1"/>
    <col min="5" max="5" width="17.25" customWidth="1"/>
    <col min="6" max="6" width="50.75" customWidth="1"/>
    <col min="7" max="7" width="7.5" customWidth="1"/>
    <col min="8" max="8" width="14" customWidth="1"/>
    <col min="9" max="9" width="15.75" customWidth="1"/>
    <col min="10" max="10" width="22.25" customWidth="1"/>
    <col min="11" max="11" width="22.25" hidden="1" customWidth="1"/>
    <col min="12" max="12" width="9.25" customWidth="1"/>
    <col min="13" max="13" width="10.75" hidden="1" customWidth="1"/>
    <col min="14" max="14" width="9.25" hidden="1"/>
    <col min="15" max="20" width="14.25" hidden="1" customWidth="1"/>
    <col min="21" max="21" width="16.25" hidden="1" customWidth="1"/>
    <col min="22" max="22" width="12.25" customWidth="1"/>
    <col min="23" max="23" width="16.25" customWidth="1"/>
    <col min="24" max="24" width="12.25" customWidth="1"/>
    <col min="25" max="25" width="15" customWidth="1"/>
    <col min="26" max="26" width="11" customWidth="1"/>
    <col min="27" max="27" width="15" customWidth="1"/>
    <col min="28" max="28" width="16.25" customWidth="1"/>
    <col min="29" max="29" width="11" customWidth="1"/>
    <col min="30" max="30" width="15" customWidth="1"/>
    <col min="31" max="31" width="16.25" customWidth="1"/>
    <col min="44" max="65" width="9.25" hidden="1"/>
  </cols>
  <sheetData>
    <row r="2" spans="2:46" ht="37" customHeight="1"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AT2" s="13" t="s">
        <v>95</v>
      </c>
    </row>
    <row r="3" spans="2:46" ht="7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75</v>
      </c>
    </row>
    <row r="4" spans="2:46" ht="25" customHeight="1">
      <c r="B4" s="16"/>
      <c r="D4" s="17" t="s">
        <v>122</v>
      </c>
      <c r="L4" s="16"/>
      <c r="M4" s="92" t="s">
        <v>10</v>
      </c>
      <c r="AT4" s="13" t="s">
        <v>4</v>
      </c>
    </row>
    <row r="5" spans="2:46" ht="7" customHeight="1">
      <c r="B5" s="16"/>
      <c r="L5" s="16"/>
    </row>
    <row r="6" spans="2:46" ht="12" customHeight="1">
      <c r="B6" s="16"/>
      <c r="D6" s="23" t="s">
        <v>15</v>
      </c>
      <c r="L6" s="16"/>
    </row>
    <row r="7" spans="2:46" ht="16.5" customHeight="1">
      <c r="B7" s="16"/>
      <c r="E7" s="216" t="str">
        <f>'Rekapitulácia stavby'!K6</f>
        <v>Lezecké centrum HK Neolit</v>
      </c>
      <c r="F7" s="217"/>
      <c r="G7" s="217"/>
      <c r="H7" s="217"/>
      <c r="L7" s="16"/>
    </row>
    <row r="8" spans="2:46" ht="12" customHeight="1">
      <c r="B8" s="16"/>
      <c r="D8" s="23" t="s">
        <v>123</v>
      </c>
      <c r="L8" s="16"/>
    </row>
    <row r="9" spans="2:46" s="1" customFormat="1" ht="16.5" customHeight="1">
      <c r="B9" s="28"/>
      <c r="E9" s="216" t="s">
        <v>124</v>
      </c>
      <c r="F9" s="218"/>
      <c r="G9" s="218"/>
      <c r="H9" s="218"/>
      <c r="L9" s="28"/>
    </row>
    <row r="10" spans="2:46" s="1" customFormat="1" ht="12" customHeight="1">
      <c r="B10" s="28"/>
      <c r="D10" s="23" t="s">
        <v>125</v>
      </c>
      <c r="L10" s="28"/>
    </row>
    <row r="11" spans="2:46" s="1" customFormat="1" ht="16.5" customHeight="1">
      <c r="B11" s="28"/>
      <c r="E11" s="176" t="s">
        <v>1281</v>
      </c>
      <c r="F11" s="218"/>
      <c r="G11" s="218"/>
      <c r="H11" s="218"/>
      <c r="L11" s="28"/>
    </row>
    <row r="12" spans="2:46" s="1" customFormat="1" ht="11">
      <c r="B12" s="28"/>
      <c r="L12" s="28"/>
    </row>
    <row r="13" spans="2:46" s="1" customFormat="1" ht="12" customHeight="1">
      <c r="B13" s="28"/>
      <c r="D13" s="23" t="s">
        <v>17</v>
      </c>
      <c r="F13" s="21" t="s">
        <v>1</v>
      </c>
      <c r="I13" s="23" t="s">
        <v>18</v>
      </c>
      <c r="J13" s="21" t="s">
        <v>1</v>
      </c>
      <c r="L13" s="28"/>
    </row>
    <row r="14" spans="2:46" s="1" customFormat="1" ht="12" customHeight="1">
      <c r="B14" s="28"/>
      <c r="D14" s="23" t="s">
        <v>19</v>
      </c>
      <c r="F14" s="21" t="s">
        <v>20</v>
      </c>
      <c r="I14" s="23" t="s">
        <v>21</v>
      </c>
      <c r="J14" s="51" t="str">
        <f>'Rekapitulácia stavby'!AN8</f>
        <v>21. 2. 2025</v>
      </c>
      <c r="L14" s="28"/>
    </row>
    <row r="15" spans="2:46" s="1" customFormat="1" ht="10.75" customHeight="1">
      <c r="B15" s="28"/>
      <c r="L15" s="28"/>
    </row>
    <row r="16" spans="2:46" s="1" customFormat="1" ht="12" customHeight="1">
      <c r="B16" s="28"/>
      <c r="D16" s="23" t="s">
        <v>23</v>
      </c>
      <c r="I16" s="23" t="s">
        <v>24</v>
      </c>
      <c r="J16" s="21" t="s">
        <v>1</v>
      </c>
      <c r="L16" s="28"/>
    </row>
    <row r="17" spans="2:12" s="1" customFormat="1" ht="18" customHeight="1">
      <c r="B17" s="28"/>
      <c r="E17" s="21" t="s">
        <v>25</v>
      </c>
      <c r="I17" s="23" t="s">
        <v>26</v>
      </c>
      <c r="J17" s="21" t="s">
        <v>1</v>
      </c>
      <c r="L17" s="28"/>
    </row>
    <row r="18" spans="2:12" s="1" customFormat="1" ht="7" customHeight="1">
      <c r="B18" s="28"/>
      <c r="L18" s="28"/>
    </row>
    <row r="19" spans="2:12" s="1" customFormat="1" ht="12" customHeight="1">
      <c r="B19" s="28"/>
      <c r="D19" s="23" t="s">
        <v>27</v>
      </c>
      <c r="I19" s="23" t="s">
        <v>24</v>
      </c>
      <c r="J19" s="24" t="str">
        <f>'Rekapitulácia stavby'!AN13</f>
        <v>Vyplň údaj</v>
      </c>
      <c r="L19" s="28"/>
    </row>
    <row r="20" spans="2:12" s="1" customFormat="1" ht="18" customHeight="1">
      <c r="B20" s="28"/>
      <c r="E20" s="219" t="str">
        <f>'Rekapitulácia stavby'!E14</f>
        <v>Vyplň údaj</v>
      </c>
      <c r="F20" s="182"/>
      <c r="G20" s="182"/>
      <c r="H20" s="182"/>
      <c r="I20" s="23" t="s">
        <v>26</v>
      </c>
      <c r="J20" s="24" t="str">
        <f>'Rekapitulácia stavby'!AN14</f>
        <v>Vyplň údaj</v>
      </c>
      <c r="L20" s="28"/>
    </row>
    <row r="21" spans="2:12" s="1" customFormat="1" ht="7" customHeight="1">
      <c r="B21" s="28"/>
      <c r="L21" s="28"/>
    </row>
    <row r="22" spans="2:12" s="1" customFormat="1" ht="12" customHeight="1">
      <c r="B22" s="28"/>
      <c r="D22" s="23" t="s">
        <v>29</v>
      </c>
      <c r="I22" s="23" t="s">
        <v>24</v>
      </c>
      <c r="J22" s="21" t="s">
        <v>1</v>
      </c>
      <c r="L22" s="28"/>
    </row>
    <row r="23" spans="2:12" s="1" customFormat="1" ht="18" customHeight="1">
      <c r="B23" s="28"/>
      <c r="E23" s="21" t="s">
        <v>30</v>
      </c>
      <c r="I23" s="23" t="s">
        <v>26</v>
      </c>
      <c r="J23" s="21" t="s">
        <v>1</v>
      </c>
      <c r="L23" s="28"/>
    </row>
    <row r="24" spans="2:12" s="1" customFormat="1" ht="7" customHeight="1">
      <c r="B24" s="28"/>
      <c r="L24" s="28"/>
    </row>
    <row r="25" spans="2:12" s="1" customFormat="1" ht="12" customHeight="1">
      <c r="B25" s="28"/>
      <c r="D25" s="23" t="s">
        <v>32</v>
      </c>
      <c r="I25" s="23" t="s">
        <v>24</v>
      </c>
      <c r="J25" s="21" t="str">
        <f>IF('Rekapitulácia stavby'!AN19="","",'Rekapitulácia stavby'!AN19)</f>
        <v/>
      </c>
      <c r="L25" s="28"/>
    </row>
    <row r="26" spans="2:12" s="1" customFormat="1" ht="18" customHeight="1">
      <c r="B26" s="28"/>
      <c r="E26" s="21" t="str">
        <f>IF('Rekapitulácia stavby'!E20="","",'Rekapitulácia stavby'!E20)</f>
        <v xml:space="preserve"> </v>
      </c>
      <c r="I26" s="23" t="s">
        <v>26</v>
      </c>
      <c r="J26" s="21" t="str">
        <f>IF('Rekapitulácia stavby'!AN20="","",'Rekapitulácia stavby'!AN20)</f>
        <v/>
      </c>
      <c r="L26" s="28"/>
    </row>
    <row r="27" spans="2:12" s="1" customFormat="1" ht="7" customHeight="1">
      <c r="B27" s="28"/>
      <c r="L27" s="28"/>
    </row>
    <row r="28" spans="2:12" s="1" customFormat="1" ht="12" customHeight="1">
      <c r="B28" s="28"/>
      <c r="D28" s="23" t="s">
        <v>34</v>
      </c>
      <c r="L28" s="28"/>
    </row>
    <row r="29" spans="2:12" s="7" customFormat="1" ht="16.5" customHeight="1">
      <c r="B29" s="93"/>
      <c r="E29" s="187" t="s">
        <v>1</v>
      </c>
      <c r="F29" s="187"/>
      <c r="G29" s="187"/>
      <c r="H29" s="187"/>
      <c r="L29" s="93"/>
    </row>
    <row r="30" spans="2:12" s="1" customFormat="1" ht="7" customHeight="1">
      <c r="B30" s="28"/>
      <c r="L30" s="28"/>
    </row>
    <row r="31" spans="2:12" s="1" customFormat="1" ht="7" customHeight="1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25.5" customHeight="1">
      <c r="B32" s="28"/>
      <c r="D32" s="94" t="s">
        <v>35</v>
      </c>
      <c r="J32" s="65">
        <f>ROUND(J129, 2)</f>
        <v>0</v>
      </c>
      <c r="L32" s="28"/>
    </row>
    <row r="33" spans="2:12" s="1" customFormat="1" ht="7" customHeight="1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14.5" customHeight="1">
      <c r="B34" s="28"/>
      <c r="F34" s="31" t="s">
        <v>37</v>
      </c>
      <c r="I34" s="31" t="s">
        <v>36</v>
      </c>
      <c r="J34" s="31" t="s">
        <v>38</v>
      </c>
      <c r="L34" s="28"/>
    </row>
    <row r="35" spans="2:12" s="1" customFormat="1" ht="14.5" customHeight="1">
      <c r="B35" s="28"/>
      <c r="D35" s="54" t="s">
        <v>39</v>
      </c>
      <c r="E35" s="33" t="s">
        <v>40</v>
      </c>
      <c r="F35" s="95">
        <f>ROUND((SUM(BE129:BE201)),  2)</f>
        <v>0</v>
      </c>
      <c r="G35" s="96"/>
      <c r="H35" s="96"/>
      <c r="I35" s="97">
        <v>0.23</v>
      </c>
      <c r="J35" s="95">
        <f>ROUND(((SUM(BE129:BE201))*I35),  2)</f>
        <v>0</v>
      </c>
      <c r="L35" s="28"/>
    </row>
    <row r="36" spans="2:12" s="1" customFormat="1" ht="14.5" customHeight="1">
      <c r="B36" s="28"/>
      <c r="E36" s="33" t="s">
        <v>41</v>
      </c>
      <c r="F36" s="95">
        <f>ROUND((SUM(BF129:BF201)),  2)</f>
        <v>0</v>
      </c>
      <c r="G36" s="96"/>
      <c r="H36" s="96"/>
      <c r="I36" s="97">
        <v>0.23</v>
      </c>
      <c r="J36" s="95">
        <f>ROUND(((SUM(BF129:BF201))*I36),  2)</f>
        <v>0</v>
      </c>
      <c r="L36" s="28"/>
    </row>
    <row r="37" spans="2:12" s="1" customFormat="1" ht="14.5" hidden="1" customHeight="1">
      <c r="B37" s="28"/>
      <c r="E37" s="23" t="s">
        <v>42</v>
      </c>
      <c r="F37" s="85">
        <f>ROUND((SUM(BG129:BG201)),  2)</f>
        <v>0</v>
      </c>
      <c r="I37" s="98">
        <v>0.23</v>
      </c>
      <c r="J37" s="85">
        <f>0</f>
        <v>0</v>
      </c>
      <c r="L37" s="28"/>
    </row>
    <row r="38" spans="2:12" s="1" customFormat="1" ht="14.5" hidden="1" customHeight="1">
      <c r="B38" s="28"/>
      <c r="E38" s="23" t="s">
        <v>43</v>
      </c>
      <c r="F38" s="85">
        <f>ROUND((SUM(BH129:BH201)),  2)</f>
        <v>0</v>
      </c>
      <c r="I38" s="98">
        <v>0.23</v>
      </c>
      <c r="J38" s="85">
        <f>0</f>
        <v>0</v>
      </c>
      <c r="L38" s="28"/>
    </row>
    <row r="39" spans="2:12" s="1" customFormat="1" ht="14.5" hidden="1" customHeight="1">
      <c r="B39" s="28"/>
      <c r="E39" s="33" t="s">
        <v>44</v>
      </c>
      <c r="F39" s="95">
        <f>ROUND((SUM(BI129:BI201)),  2)</f>
        <v>0</v>
      </c>
      <c r="G39" s="96"/>
      <c r="H39" s="96"/>
      <c r="I39" s="97">
        <v>0</v>
      </c>
      <c r="J39" s="95">
        <f>0</f>
        <v>0</v>
      </c>
      <c r="L39" s="28"/>
    </row>
    <row r="40" spans="2:12" s="1" customFormat="1" ht="7" customHeight="1">
      <c r="B40" s="28"/>
      <c r="L40" s="28"/>
    </row>
    <row r="41" spans="2:12" s="1" customFormat="1" ht="25.5" customHeight="1">
      <c r="B41" s="28"/>
      <c r="C41" s="99"/>
      <c r="D41" s="100" t="s">
        <v>45</v>
      </c>
      <c r="E41" s="56"/>
      <c r="F41" s="56"/>
      <c r="G41" s="101" t="s">
        <v>46</v>
      </c>
      <c r="H41" s="102" t="s">
        <v>47</v>
      </c>
      <c r="I41" s="56"/>
      <c r="J41" s="103">
        <f>SUM(J32:J39)</f>
        <v>0</v>
      </c>
      <c r="K41" s="104"/>
      <c r="L41" s="28"/>
    </row>
    <row r="42" spans="2:12" s="1" customFormat="1" ht="14.5" customHeight="1">
      <c r="B42" s="28"/>
      <c r="L42" s="28"/>
    </row>
    <row r="43" spans="2:12" ht="14.5" customHeight="1">
      <c r="B43" s="16"/>
      <c r="L43" s="16"/>
    </row>
    <row r="44" spans="2:12" ht="14.5" customHeight="1">
      <c r="B44" s="16"/>
      <c r="L44" s="16"/>
    </row>
    <row r="45" spans="2:12" ht="14.5" customHeight="1">
      <c r="B45" s="16"/>
      <c r="L45" s="16"/>
    </row>
    <row r="46" spans="2:12" ht="14.5" customHeight="1">
      <c r="B46" s="16"/>
      <c r="L46" s="16"/>
    </row>
    <row r="47" spans="2:12" ht="14.5" customHeight="1">
      <c r="B47" s="16"/>
      <c r="L47" s="16"/>
    </row>
    <row r="48" spans="2:12" ht="14.5" customHeight="1">
      <c r="B48" s="16"/>
      <c r="L48" s="16"/>
    </row>
    <row r="49" spans="2:12" ht="14.5" customHeight="1">
      <c r="B49" s="16"/>
      <c r="L49" s="16"/>
    </row>
    <row r="50" spans="2:12" s="1" customFormat="1" ht="14.5" customHeight="1">
      <c r="B50" s="28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28"/>
    </row>
    <row r="51" spans="2:12" ht="11">
      <c r="B51" s="16"/>
      <c r="L51" s="16"/>
    </row>
    <row r="52" spans="2:12" ht="11">
      <c r="B52" s="16"/>
      <c r="L52" s="16"/>
    </row>
    <row r="53" spans="2:12" ht="11">
      <c r="B53" s="16"/>
      <c r="L53" s="16"/>
    </row>
    <row r="54" spans="2:12" ht="11">
      <c r="B54" s="16"/>
      <c r="L54" s="16"/>
    </row>
    <row r="55" spans="2:12" ht="11">
      <c r="B55" s="16"/>
      <c r="L55" s="16"/>
    </row>
    <row r="56" spans="2:12" ht="11">
      <c r="B56" s="16"/>
      <c r="L56" s="16"/>
    </row>
    <row r="57" spans="2:12" ht="11">
      <c r="B57" s="16"/>
      <c r="L57" s="16"/>
    </row>
    <row r="58" spans="2:12" ht="11">
      <c r="B58" s="16"/>
      <c r="L58" s="16"/>
    </row>
    <row r="59" spans="2:12" ht="11">
      <c r="B59" s="16"/>
      <c r="L59" s="16"/>
    </row>
    <row r="60" spans="2:12" ht="11">
      <c r="B60" s="16"/>
      <c r="L60" s="16"/>
    </row>
    <row r="61" spans="2:12" s="1" customFormat="1" ht="13">
      <c r="B61" s="28"/>
      <c r="D61" s="42" t="s">
        <v>50</v>
      </c>
      <c r="E61" s="30"/>
      <c r="F61" s="105" t="s">
        <v>51</v>
      </c>
      <c r="G61" s="42" t="s">
        <v>50</v>
      </c>
      <c r="H61" s="30"/>
      <c r="I61" s="30"/>
      <c r="J61" s="106" t="s">
        <v>51</v>
      </c>
      <c r="K61" s="30"/>
      <c r="L61" s="28"/>
    </row>
    <row r="62" spans="2:12" ht="11">
      <c r="B62" s="16"/>
      <c r="L62" s="16"/>
    </row>
    <row r="63" spans="2:12" ht="11">
      <c r="B63" s="16"/>
      <c r="L63" s="16"/>
    </row>
    <row r="64" spans="2:12" ht="11">
      <c r="B64" s="16"/>
      <c r="L64" s="16"/>
    </row>
    <row r="65" spans="2:12" s="1" customFormat="1" ht="13">
      <c r="B65" s="28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28"/>
    </row>
    <row r="66" spans="2:12" ht="11">
      <c r="B66" s="16"/>
      <c r="L66" s="16"/>
    </row>
    <row r="67" spans="2:12" ht="11">
      <c r="B67" s="16"/>
      <c r="L67" s="16"/>
    </row>
    <row r="68" spans="2:12" ht="11">
      <c r="B68" s="16"/>
      <c r="L68" s="16"/>
    </row>
    <row r="69" spans="2:12" ht="11">
      <c r="B69" s="16"/>
      <c r="L69" s="16"/>
    </row>
    <row r="70" spans="2:12" ht="11">
      <c r="B70" s="16"/>
      <c r="L70" s="16"/>
    </row>
    <row r="71" spans="2:12" ht="11">
      <c r="B71" s="16"/>
      <c r="L71" s="16"/>
    </row>
    <row r="72" spans="2:12" ht="11">
      <c r="B72" s="16"/>
      <c r="L72" s="16"/>
    </row>
    <row r="73" spans="2:12" ht="11">
      <c r="B73" s="16"/>
      <c r="L73" s="16"/>
    </row>
    <row r="74" spans="2:12" ht="11">
      <c r="B74" s="16"/>
      <c r="L74" s="16"/>
    </row>
    <row r="75" spans="2:12" ht="11">
      <c r="B75" s="16"/>
      <c r="L75" s="16"/>
    </row>
    <row r="76" spans="2:12" s="1" customFormat="1" ht="13">
      <c r="B76" s="28"/>
      <c r="D76" s="42" t="s">
        <v>50</v>
      </c>
      <c r="E76" s="30"/>
      <c r="F76" s="105" t="s">
        <v>51</v>
      </c>
      <c r="G76" s="42" t="s">
        <v>50</v>
      </c>
      <c r="H76" s="30"/>
      <c r="I76" s="30"/>
      <c r="J76" s="106" t="s">
        <v>51</v>
      </c>
      <c r="K76" s="30"/>
      <c r="L76" s="28"/>
    </row>
    <row r="77" spans="2:12" s="1" customFormat="1" ht="14.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12" s="1" customFormat="1" ht="7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5" customHeight="1">
      <c r="B82" s="28"/>
      <c r="C82" s="17" t="s">
        <v>127</v>
      </c>
      <c r="L82" s="28"/>
    </row>
    <row r="83" spans="2:12" s="1" customFormat="1" ht="7" customHeight="1">
      <c r="B83" s="28"/>
      <c r="L83" s="28"/>
    </row>
    <row r="84" spans="2:12" s="1" customFormat="1" ht="12" customHeight="1">
      <c r="B84" s="28"/>
      <c r="C84" s="23" t="s">
        <v>15</v>
      </c>
      <c r="L84" s="28"/>
    </row>
    <row r="85" spans="2:12" s="1" customFormat="1" ht="16.5" customHeight="1">
      <c r="B85" s="28"/>
      <c r="E85" s="216" t="str">
        <f>E7</f>
        <v>Lezecké centrum HK Neolit</v>
      </c>
      <c r="F85" s="217"/>
      <c r="G85" s="217"/>
      <c r="H85" s="217"/>
      <c r="L85" s="28"/>
    </row>
    <row r="86" spans="2:12" ht="12" customHeight="1">
      <c r="B86" s="16"/>
      <c r="C86" s="23" t="s">
        <v>123</v>
      </c>
      <c r="L86" s="16"/>
    </row>
    <row r="87" spans="2:12" s="1" customFormat="1" ht="16.5" customHeight="1">
      <c r="B87" s="28"/>
      <c r="E87" s="216" t="s">
        <v>124</v>
      </c>
      <c r="F87" s="218"/>
      <c r="G87" s="218"/>
      <c r="H87" s="218"/>
      <c r="L87" s="28"/>
    </row>
    <row r="88" spans="2:12" s="1" customFormat="1" ht="12" customHeight="1">
      <c r="B88" s="28"/>
      <c r="C88" s="23" t="s">
        <v>125</v>
      </c>
      <c r="L88" s="28"/>
    </row>
    <row r="89" spans="2:12" s="1" customFormat="1" ht="16.5" customHeight="1">
      <c r="B89" s="28"/>
      <c r="E89" s="176" t="str">
        <f>E11</f>
        <v>SO 01-3 - Vykurovanie</v>
      </c>
      <c r="F89" s="218"/>
      <c r="G89" s="218"/>
      <c r="H89" s="218"/>
      <c r="L89" s="28"/>
    </row>
    <row r="90" spans="2:12" s="1" customFormat="1" ht="7" customHeight="1">
      <c r="B90" s="28"/>
      <c r="L90" s="28"/>
    </row>
    <row r="91" spans="2:12" s="1" customFormat="1" ht="12" customHeight="1">
      <c r="B91" s="28"/>
      <c r="C91" s="23" t="s">
        <v>19</v>
      </c>
      <c r="F91" s="21" t="str">
        <f>F14</f>
        <v>Martin</v>
      </c>
      <c r="I91" s="23" t="s">
        <v>21</v>
      </c>
      <c r="J91" s="51" t="str">
        <f>IF(J14="","",J14)</f>
        <v>21. 2. 2025</v>
      </c>
      <c r="L91" s="28"/>
    </row>
    <row r="92" spans="2:12" s="1" customFormat="1" ht="7" customHeight="1">
      <c r="B92" s="28"/>
      <c r="L92" s="28"/>
    </row>
    <row r="93" spans="2:12" s="1" customFormat="1" ht="15.25" customHeight="1">
      <c r="B93" s="28"/>
      <c r="C93" s="23" t="s">
        <v>23</v>
      </c>
      <c r="F93" s="21" t="str">
        <f>E17</f>
        <v>Horolezecký klub Neolit o.z.</v>
      </c>
      <c r="I93" s="23" t="s">
        <v>29</v>
      </c>
      <c r="J93" s="26" t="str">
        <f>E23</f>
        <v>Hplus a.s.</v>
      </c>
      <c r="L93" s="28"/>
    </row>
    <row r="94" spans="2:12" s="1" customFormat="1" ht="15.25" customHeight="1">
      <c r="B94" s="28"/>
      <c r="C94" s="23" t="s">
        <v>27</v>
      </c>
      <c r="F94" s="21" t="str">
        <f>IF(E20="","",E20)</f>
        <v>Vyplň údaj</v>
      </c>
      <c r="I94" s="23" t="s">
        <v>32</v>
      </c>
      <c r="J94" s="26" t="str">
        <f>E26</f>
        <v xml:space="preserve"> </v>
      </c>
      <c r="L94" s="28"/>
    </row>
    <row r="95" spans="2:12" s="1" customFormat="1" ht="10.25" customHeight="1">
      <c r="B95" s="28"/>
      <c r="L95" s="28"/>
    </row>
    <row r="96" spans="2:12" s="1" customFormat="1" ht="29.25" customHeight="1">
      <c r="B96" s="28"/>
      <c r="C96" s="107" t="s">
        <v>128</v>
      </c>
      <c r="D96" s="99"/>
      <c r="E96" s="99"/>
      <c r="F96" s="99"/>
      <c r="G96" s="99"/>
      <c r="H96" s="99"/>
      <c r="I96" s="99"/>
      <c r="J96" s="108" t="s">
        <v>129</v>
      </c>
      <c r="K96" s="99"/>
      <c r="L96" s="28"/>
    </row>
    <row r="97" spans="2:47" s="1" customFormat="1" ht="10.25" customHeight="1">
      <c r="B97" s="28"/>
      <c r="L97" s="28"/>
    </row>
    <row r="98" spans="2:47" s="1" customFormat="1" ht="22.75" customHeight="1">
      <c r="B98" s="28"/>
      <c r="C98" s="109" t="s">
        <v>130</v>
      </c>
      <c r="J98" s="65">
        <f>J129</f>
        <v>0</v>
      </c>
      <c r="L98" s="28"/>
      <c r="AU98" s="13" t="s">
        <v>131</v>
      </c>
    </row>
    <row r="99" spans="2:47" s="8" customFormat="1" ht="25" customHeight="1">
      <c r="B99" s="110"/>
      <c r="D99" s="111" t="s">
        <v>1282</v>
      </c>
      <c r="E99" s="112"/>
      <c r="F99" s="112"/>
      <c r="G99" s="112"/>
      <c r="H99" s="112"/>
      <c r="I99" s="112"/>
      <c r="J99" s="113">
        <f>J130</f>
        <v>0</v>
      </c>
      <c r="L99" s="110"/>
    </row>
    <row r="100" spans="2:47" s="9" customFormat="1" ht="20" customHeight="1">
      <c r="B100" s="114"/>
      <c r="D100" s="115" t="s">
        <v>1283</v>
      </c>
      <c r="E100" s="116"/>
      <c r="F100" s="116"/>
      <c r="G100" s="116"/>
      <c r="H100" s="116"/>
      <c r="I100" s="116"/>
      <c r="J100" s="117">
        <f>J131</f>
        <v>0</v>
      </c>
      <c r="L100" s="114"/>
    </row>
    <row r="101" spans="2:47" s="8" customFormat="1" ht="25" customHeight="1">
      <c r="B101" s="110"/>
      <c r="D101" s="111" t="s">
        <v>140</v>
      </c>
      <c r="E101" s="112"/>
      <c r="F101" s="112"/>
      <c r="G101" s="112"/>
      <c r="H101" s="112"/>
      <c r="I101" s="112"/>
      <c r="J101" s="113">
        <f>J134</f>
        <v>0</v>
      </c>
      <c r="L101" s="110"/>
    </row>
    <row r="102" spans="2:47" s="9" customFormat="1" ht="20" customHeight="1">
      <c r="B102" s="114"/>
      <c r="D102" s="115" t="s">
        <v>1284</v>
      </c>
      <c r="E102" s="116"/>
      <c r="F102" s="116"/>
      <c r="G102" s="116"/>
      <c r="H102" s="116"/>
      <c r="I102" s="116"/>
      <c r="J102" s="117">
        <f>J135</f>
        <v>0</v>
      </c>
      <c r="L102" s="114"/>
    </row>
    <row r="103" spans="2:47" s="9" customFormat="1" ht="20" customHeight="1">
      <c r="B103" s="114"/>
      <c r="D103" s="115" t="s">
        <v>1285</v>
      </c>
      <c r="E103" s="116"/>
      <c r="F103" s="116"/>
      <c r="G103" s="116"/>
      <c r="H103" s="116"/>
      <c r="I103" s="116"/>
      <c r="J103" s="117">
        <f>J142</f>
        <v>0</v>
      </c>
      <c r="L103" s="114"/>
    </row>
    <row r="104" spans="2:47" s="9" customFormat="1" ht="20" customHeight="1">
      <c r="B104" s="114"/>
      <c r="D104" s="115" t="s">
        <v>1286</v>
      </c>
      <c r="E104" s="116"/>
      <c r="F104" s="116"/>
      <c r="G104" s="116"/>
      <c r="H104" s="116"/>
      <c r="I104" s="116"/>
      <c r="J104" s="117">
        <f>J148</f>
        <v>0</v>
      </c>
      <c r="L104" s="114"/>
    </row>
    <row r="105" spans="2:47" s="9" customFormat="1" ht="20" customHeight="1">
      <c r="B105" s="114"/>
      <c r="D105" s="115" t="s">
        <v>1287</v>
      </c>
      <c r="E105" s="116"/>
      <c r="F105" s="116"/>
      <c r="G105" s="116"/>
      <c r="H105" s="116"/>
      <c r="I105" s="116"/>
      <c r="J105" s="117">
        <f>J165</f>
        <v>0</v>
      </c>
      <c r="L105" s="114"/>
    </row>
    <row r="106" spans="2:47" s="9" customFormat="1" ht="20" customHeight="1">
      <c r="B106" s="114"/>
      <c r="D106" s="115" t="s">
        <v>1288</v>
      </c>
      <c r="E106" s="116"/>
      <c r="F106" s="116"/>
      <c r="G106" s="116"/>
      <c r="H106" s="116"/>
      <c r="I106" s="116"/>
      <c r="J106" s="117">
        <f>J180</f>
        <v>0</v>
      </c>
      <c r="L106" s="114"/>
    </row>
    <row r="107" spans="2:47" s="9" customFormat="1" ht="20" customHeight="1">
      <c r="B107" s="114"/>
      <c r="D107" s="115" t="s">
        <v>148</v>
      </c>
      <c r="E107" s="116"/>
      <c r="F107" s="116"/>
      <c r="G107" s="116"/>
      <c r="H107" s="116"/>
      <c r="I107" s="116"/>
      <c r="J107" s="117">
        <f>J199</f>
        <v>0</v>
      </c>
      <c r="L107" s="114"/>
    </row>
    <row r="108" spans="2:47" s="1" customFormat="1" ht="21.75" customHeight="1">
      <c r="B108" s="28"/>
      <c r="L108" s="28"/>
    </row>
    <row r="109" spans="2:47" s="1" customFormat="1" ht="7" customHeight="1">
      <c r="B109" s="43"/>
      <c r="C109" s="44"/>
      <c r="D109" s="44"/>
      <c r="E109" s="44"/>
      <c r="F109" s="44"/>
      <c r="G109" s="44"/>
      <c r="H109" s="44"/>
      <c r="I109" s="44"/>
      <c r="J109" s="44"/>
      <c r="K109" s="44"/>
      <c r="L109" s="28"/>
    </row>
    <row r="113" spans="2:20" s="1" customFormat="1" ht="7" customHeight="1">
      <c r="B113" s="45"/>
      <c r="C113" s="46"/>
      <c r="D113" s="46"/>
      <c r="E113" s="46"/>
      <c r="F113" s="46"/>
      <c r="G113" s="46"/>
      <c r="H113" s="46"/>
      <c r="I113" s="46"/>
      <c r="J113" s="46"/>
      <c r="K113" s="46"/>
      <c r="L113" s="28"/>
    </row>
    <row r="114" spans="2:20" s="1" customFormat="1" ht="25" customHeight="1">
      <c r="B114" s="28"/>
      <c r="C114" s="17" t="s">
        <v>162</v>
      </c>
      <c r="L114" s="28"/>
    </row>
    <row r="115" spans="2:20" s="1" customFormat="1" ht="7" customHeight="1">
      <c r="B115" s="28"/>
      <c r="L115" s="28"/>
    </row>
    <row r="116" spans="2:20" s="1" customFormat="1" ht="12" customHeight="1">
      <c r="B116" s="28"/>
      <c r="C116" s="23" t="s">
        <v>15</v>
      </c>
      <c r="L116" s="28"/>
    </row>
    <row r="117" spans="2:20" s="1" customFormat="1" ht="16.5" customHeight="1">
      <c r="B117" s="28"/>
      <c r="E117" s="216" t="str">
        <f>E7</f>
        <v>Lezecké centrum HK Neolit</v>
      </c>
      <c r="F117" s="217"/>
      <c r="G117" s="217"/>
      <c r="H117" s="217"/>
      <c r="L117" s="28"/>
    </row>
    <row r="118" spans="2:20" ht="12" customHeight="1">
      <c r="B118" s="16"/>
      <c r="C118" s="23" t="s">
        <v>123</v>
      </c>
      <c r="L118" s="16"/>
    </row>
    <row r="119" spans="2:20" s="1" customFormat="1" ht="16.5" customHeight="1">
      <c r="B119" s="28"/>
      <c r="E119" s="216" t="s">
        <v>124</v>
      </c>
      <c r="F119" s="218"/>
      <c r="G119" s="218"/>
      <c r="H119" s="218"/>
      <c r="L119" s="28"/>
    </row>
    <row r="120" spans="2:20" s="1" customFormat="1" ht="12" customHeight="1">
      <c r="B120" s="28"/>
      <c r="C120" s="23" t="s">
        <v>125</v>
      </c>
      <c r="L120" s="28"/>
    </row>
    <row r="121" spans="2:20" s="1" customFormat="1" ht="16.5" customHeight="1">
      <c r="B121" s="28"/>
      <c r="E121" s="176" t="str">
        <f>E11</f>
        <v>SO 01-3 - Vykurovanie</v>
      </c>
      <c r="F121" s="218"/>
      <c r="G121" s="218"/>
      <c r="H121" s="218"/>
      <c r="L121" s="28"/>
    </row>
    <row r="122" spans="2:20" s="1" customFormat="1" ht="7" customHeight="1">
      <c r="B122" s="28"/>
      <c r="L122" s="28"/>
    </row>
    <row r="123" spans="2:20" s="1" customFormat="1" ht="12" customHeight="1">
      <c r="B123" s="28"/>
      <c r="C123" s="23" t="s">
        <v>19</v>
      </c>
      <c r="F123" s="21" t="str">
        <f>F14</f>
        <v>Martin</v>
      </c>
      <c r="I123" s="23" t="s">
        <v>21</v>
      </c>
      <c r="J123" s="51" t="str">
        <f>IF(J14="","",J14)</f>
        <v>21. 2. 2025</v>
      </c>
      <c r="L123" s="28"/>
    </row>
    <row r="124" spans="2:20" s="1" customFormat="1" ht="7" customHeight="1">
      <c r="B124" s="28"/>
      <c r="L124" s="28"/>
    </row>
    <row r="125" spans="2:20" s="1" customFormat="1" ht="15.25" customHeight="1">
      <c r="B125" s="28"/>
      <c r="C125" s="23" t="s">
        <v>23</v>
      </c>
      <c r="F125" s="21" t="str">
        <f>E17</f>
        <v>Horolezecký klub Neolit o.z.</v>
      </c>
      <c r="I125" s="23" t="s">
        <v>29</v>
      </c>
      <c r="J125" s="26" t="str">
        <f>E23</f>
        <v>Hplus a.s.</v>
      </c>
      <c r="L125" s="28"/>
    </row>
    <row r="126" spans="2:20" s="1" customFormat="1" ht="15.25" customHeight="1">
      <c r="B126" s="28"/>
      <c r="C126" s="23" t="s">
        <v>27</v>
      </c>
      <c r="F126" s="21" t="str">
        <f>IF(E20="","",E20)</f>
        <v>Vyplň údaj</v>
      </c>
      <c r="I126" s="23" t="s">
        <v>32</v>
      </c>
      <c r="J126" s="26" t="str">
        <f>E26</f>
        <v xml:space="preserve"> </v>
      </c>
      <c r="L126" s="28"/>
    </row>
    <row r="127" spans="2:20" s="1" customFormat="1" ht="10.25" customHeight="1">
      <c r="B127" s="28"/>
      <c r="L127" s="28"/>
    </row>
    <row r="128" spans="2:20" s="10" customFormat="1" ht="29.25" customHeight="1">
      <c r="B128" s="118"/>
      <c r="C128" s="119" t="s">
        <v>163</v>
      </c>
      <c r="D128" s="120" t="s">
        <v>60</v>
      </c>
      <c r="E128" s="120" t="s">
        <v>56</v>
      </c>
      <c r="F128" s="120" t="s">
        <v>57</v>
      </c>
      <c r="G128" s="120" t="s">
        <v>164</v>
      </c>
      <c r="H128" s="120" t="s">
        <v>165</v>
      </c>
      <c r="I128" s="120" t="s">
        <v>166</v>
      </c>
      <c r="J128" s="121" t="s">
        <v>129</v>
      </c>
      <c r="K128" s="122" t="s">
        <v>167</v>
      </c>
      <c r="L128" s="118"/>
      <c r="M128" s="58" t="s">
        <v>1</v>
      </c>
      <c r="N128" s="59" t="s">
        <v>39</v>
      </c>
      <c r="O128" s="59" t="s">
        <v>168</v>
      </c>
      <c r="P128" s="59" t="s">
        <v>169</v>
      </c>
      <c r="Q128" s="59" t="s">
        <v>170</v>
      </c>
      <c r="R128" s="59" t="s">
        <v>171</v>
      </c>
      <c r="S128" s="59" t="s">
        <v>172</v>
      </c>
      <c r="T128" s="60" t="s">
        <v>173</v>
      </c>
    </row>
    <row r="129" spans="2:65" s="1" customFormat="1" ht="22.75" customHeight="1">
      <c r="B129" s="28"/>
      <c r="C129" s="63" t="s">
        <v>130</v>
      </c>
      <c r="J129" s="123">
        <f>BK129</f>
        <v>0</v>
      </c>
      <c r="L129" s="28"/>
      <c r="M129" s="61"/>
      <c r="N129" s="52"/>
      <c r="O129" s="52"/>
      <c r="P129" s="124">
        <f>P130+P134</f>
        <v>0</v>
      </c>
      <c r="Q129" s="52"/>
      <c r="R129" s="124">
        <f>R130+R134</f>
        <v>0</v>
      </c>
      <c r="S129" s="52"/>
      <c r="T129" s="125">
        <f>T130+T134</f>
        <v>0</v>
      </c>
      <c r="AT129" s="13" t="s">
        <v>74</v>
      </c>
      <c r="AU129" s="13" t="s">
        <v>131</v>
      </c>
      <c r="BK129" s="126">
        <f>BK130+BK134</f>
        <v>0</v>
      </c>
    </row>
    <row r="130" spans="2:65" s="11" customFormat="1" ht="26" customHeight="1">
      <c r="B130" s="127"/>
      <c r="D130" s="128" t="s">
        <v>74</v>
      </c>
      <c r="E130" s="129" t="s">
        <v>174</v>
      </c>
      <c r="F130" s="129" t="s">
        <v>174</v>
      </c>
      <c r="I130" s="130"/>
      <c r="J130" s="131">
        <f>BK130</f>
        <v>0</v>
      </c>
      <c r="L130" s="127"/>
      <c r="M130" s="132"/>
      <c r="P130" s="133">
        <f>P131</f>
        <v>0</v>
      </c>
      <c r="R130" s="133">
        <f>R131</f>
        <v>0</v>
      </c>
      <c r="T130" s="134">
        <f>T131</f>
        <v>0</v>
      </c>
      <c r="AR130" s="128" t="s">
        <v>82</v>
      </c>
      <c r="AT130" s="135" t="s">
        <v>74</v>
      </c>
      <c r="AU130" s="135" t="s">
        <v>75</v>
      </c>
      <c r="AY130" s="128" t="s">
        <v>176</v>
      </c>
      <c r="BK130" s="136">
        <f>BK131</f>
        <v>0</v>
      </c>
    </row>
    <row r="131" spans="2:65" s="11" customFormat="1" ht="22.75" customHeight="1">
      <c r="B131" s="127"/>
      <c r="D131" s="128" t="s">
        <v>74</v>
      </c>
      <c r="E131" s="137" t="s">
        <v>1289</v>
      </c>
      <c r="F131" s="137" t="s">
        <v>1290</v>
      </c>
      <c r="I131" s="130"/>
      <c r="J131" s="138">
        <f>BK131</f>
        <v>0</v>
      </c>
      <c r="L131" s="127"/>
      <c r="M131" s="132"/>
      <c r="P131" s="133">
        <f>SUM(P132:P133)</f>
        <v>0</v>
      </c>
      <c r="R131" s="133">
        <f>SUM(R132:R133)</f>
        <v>0</v>
      </c>
      <c r="T131" s="134">
        <f>SUM(T132:T133)</f>
        <v>0</v>
      </c>
      <c r="AR131" s="128" t="s">
        <v>82</v>
      </c>
      <c r="AT131" s="135" t="s">
        <v>74</v>
      </c>
      <c r="AU131" s="135" t="s">
        <v>82</v>
      </c>
      <c r="AY131" s="128" t="s">
        <v>176</v>
      </c>
      <c r="BK131" s="136">
        <f>SUM(BK132:BK133)</f>
        <v>0</v>
      </c>
    </row>
    <row r="132" spans="2:65" s="1" customFormat="1" ht="16.5" customHeight="1">
      <c r="B132" s="28"/>
      <c r="C132" s="139" t="s">
        <v>82</v>
      </c>
      <c r="D132" s="139" t="s">
        <v>178</v>
      </c>
      <c r="E132" s="140" t="s">
        <v>1289</v>
      </c>
      <c r="F132" s="141" t="s">
        <v>1291</v>
      </c>
      <c r="G132" s="142" t="s">
        <v>1292</v>
      </c>
      <c r="H132" s="143">
        <v>72</v>
      </c>
      <c r="I132" s="144"/>
      <c r="J132" s="145">
        <f>ROUND(I132*H132,2)</f>
        <v>0</v>
      </c>
      <c r="K132" s="146"/>
      <c r="L132" s="28"/>
      <c r="M132" s="147" t="s">
        <v>1</v>
      </c>
      <c r="N132" s="148" t="s">
        <v>41</v>
      </c>
      <c r="P132" s="149">
        <f>O132*H132</f>
        <v>0</v>
      </c>
      <c r="Q132" s="149">
        <v>0</v>
      </c>
      <c r="R132" s="149">
        <f>Q132*H132</f>
        <v>0</v>
      </c>
      <c r="S132" s="149">
        <v>0</v>
      </c>
      <c r="T132" s="150">
        <f>S132*H132</f>
        <v>0</v>
      </c>
      <c r="AR132" s="151" t="s">
        <v>182</v>
      </c>
      <c r="AT132" s="151" t="s">
        <v>178</v>
      </c>
      <c r="AU132" s="151" t="s">
        <v>88</v>
      </c>
      <c r="AY132" s="13" t="s">
        <v>176</v>
      </c>
      <c r="BE132" s="152">
        <f>IF(N132="základná",J132,0)</f>
        <v>0</v>
      </c>
      <c r="BF132" s="152">
        <f>IF(N132="znížená",J132,0)</f>
        <v>0</v>
      </c>
      <c r="BG132" s="152">
        <f>IF(N132="zákl. prenesená",J132,0)</f>
        <v>0</v>
      </c>
      <c r="BH132" s="152">
        <f>IF(N132="zníž. prenesená",J132,0)</f>
        <v>0</v>
      </c>
      <c r="BI132" s="152">
        <f>IF(N132="nulová",J132,0)</f>
        <v>0</v>
      </c>
      <c r="BJ132" s="13" t="s">
        <v>88</v>
      </c>
      <c r="BK132" s="152">
        <f>ROUND(I132*H132,2)</f>
        <v>0</v>
      </c>
      <c r="BL132" s="13" t="s">
        <v>182</v>
      </c>
      <c r="BM132" s="151" t="s">
        <v>1293</v>
      </c>
    </row>
    <row r="133" spans="2:65" s="1" customFormat="1" ht="24.25" customHeight="1">
      <c r="B133" s="28"/>
      <c r="C133" s="153" t="s">
        <v>88</v>
      </c>
      <c r="D133" s="153" t="s">
        <v>236</v>
      </c>
      <c r="E133" s="154" t="s">
        <v>1294</v>
      </c>
      <c r="F133" s="155" t="s">
        <v>1295</v>
      </c>
      <c r="G133" s="156" t="s">
        <v>552</v>
      </c>
      <c r="H133" s="157">
        <v>1</v>
      </c>
      <c r="I133" s="158"/>
      <c r="J133" s="159">
        <f>ROUND(I133*H133,2)</f>
        <v>0</v>
      </c>
      <c r="K133" s="160"/>
      <c r="L133" s="161"/>
      <c r="M133" s="162" t="s">
        <v>1</v>
      </c>
      <c r="N133" s="163" t="s">
        <v>41</v>
      </c>
      <c r="P133" s="149">
        <f>O133*H133</f>
        <v>0</v>
      </c>
      <c r="Q133" s="149">
        <v>0</v>
      </c>
      <c r="R133" s="149">
        <f>Q133*H133</f>
        <v>0</v>
      </c>
      <c r="S133" s="149">
        <v>0</v>
      </c>
      <c r="T133" s="150">
        <f>S133*H133</f>
        <v>0</v>
      </c>
      <c r="AR133" s="151" t="s">
        <v>206</v>
      </c>
      <c r="AT133" s="151" t="s">
        <v>236</v>
      </c>
      <c r="AU133" s="151" t="s">
        <v>88</v>
      </c>
      <c r="AY133" s="13" t="s">
        <v>176</v>
      </c>
      <c r="BE133" s="152">
        <f>IF(N133="základná",J133,0)</f>
        <v>0</v>
      </c>
      <c r="BF133" s="152">
        <f>IF(N133="znížená",J133,0)</f>
        <v>0</v>
      </c>
      <c r="BG133" s="152">
        <f>IF(N133="zákl. prenesená",J133,0)</f>
        <v>0</v>
      </c>
      <c r="BH133" s="152">
        <f>IF(N133="zníž. prenesená",J133,0)</f>
        <v>0</v>
      </c>
      <c r="BI133" s="152">
        <f>IF(N133="nulová",J133,0)</f>
        <v>0</v>
      </c>
      <c r="BJ133" s="13" t="s">
        <v>88</v>
      </c>
      <c r="BK133" s="152">
        <f>ROUND(I133*H133,2)</f>
        <v>0</v>
      </c>
      <c r="BL133" s="13" t="s">
        <v>182</v>
      </c>
      <c r="BM133" s="151" t="s">
        <v>1296</v>
      </c>
    </row>
    <row r="134" spans="2:65" s="11" customFormat="1" ht="26" customHeight="1">
      <c r="B134" s="127"/>
      <c r="D134" s="128" t="s">
        <v>74</v>
      </c>
      <c r="E134" s="129" t="s">
        <v>466</v>
      </c>
      <c r="F134" s="129" t="s">
        <v>467</v>
      </c>
      <c r="I134" s="130"/>
      <c r="J134" s="131">
        <f>BK134</f>
        <v>0</v>
      </c>
      <c r="L134" s="127"/>
      <c r="M134" s="132"/>
      <c r="P134" s="133">
        <f>P135+P142+P148+P165+P180+P199</f>
        <v>0</v>
      </c>
      <c r="R134" s="133">
        <f>R135+R142+R148+R165+R180+R199</f>
        <v>0</v>
      </c>
      <c r="T134" s="134">
        <f>T135+T142+T148+T165+T180+T199</f>
        <v>0</v>
      </c>
      <c r="AR134" s="128" t="s">
        <v>88</v>
      </c>
      <c r="AT134" s="135" t="s">
        <v>74</v>
      </c>
      <c r="AU134" s="135" t="s">
        <v>75</v>
      </c>
      <c r="AY134" s="128" t="s">
        <v>176</v>
      </c>
      <c r="BK134" s="136">
        <f>BK135+BK142+BK148+BK165+BK180+BK199</f>
        <v>0</v>
      </c>
    </row>
    <row r="135" spans="2:65" s="11" customFormat="1" ht="22.75" customHeight="1">
      <c r="B135" s="127"/>
      <c r="D135" s="128" t="s">
        <v>74</v>
      </c>
      <c r="E135" s="137" t="s">
        <v>1297</v>
      </c>
      <c r="F135" s="137" t="s">
        <v>1298</v>
      </c>
      <c r="I135" s="130"/>
      <c r="J135" s="138">
        <f>BK135</f>
        <v>0</v>
      </c>
      <c r="L135" s="127"/>
      <c r="M135" s="132"/>
      <c r="P135" s="133">
        <f>SUM(P136:P141)</f>
        <v>0</v>
      </c>
      <c r="R135" s="133">
        <f>SUM(R136:R141)</f>
        <v>0</v>
      </c>
      <c r="T135" s="134">
        <f>SUM(T136:T141)</f>
        <v>0</v>
      </c>
      <c r="AR135" s="128" t="s">
        <v>88</v>
      </c>
      <c r="AT135" s="135" t="s">
        <v>74</v>
      </c>
      <c r="AU135" s="135" t="s">
        <v>82</v>
      </c>
      <c r="AY135" s="128" t="s">
        <v>176</v>
      </c>
      <c r="BK135" s="136">
        <f>SUM(BK136:BK141)</f>
        <v>0</v>
      </c>
    </row>
    <row r="136" spans="2:65" s="1" customFormat="1" ht="33" customHeight="1">
      <c r="B136" s="28"/>
      <c r="C136" s="153" t="s">
        <v>187</v>
      </c>
      <c r="D136" s="153" t="s">
        <v>236</v>
      </c>
      <c r="E136" s="154" t="s">
        <v>1299</v>
      </c>
      <c r="F136" s="155" t="s">
        <v>1300</v>
      </c>
      <c r="G136" s="156" t="s">
        <v>334</v>
      </c>
      <c r="H136" s="157">
        <v>2</v>
      </c>
      <c r="I136" s="158"/>
      <c r="J136" s="159">
        <f t="shared" ref="J136:J141" si="0">ROUND(I136*H136,2)</f>
        <v>0</v>
      </c>
      <c r="K136" s="160"/>
      <c r="L136" s="161"/>
      <c r="M136" s="162" t="s">
        <v>1</v>
      </c>
      <c r="N136" s="163" t="s">
        <v>41</v>
      </c>
      <c r="P136" s="149">
        <f t="shared" ref="P136:P141" si="1">O136*H136</f>
        <v>0</v>
      </c>
      <c r="Q136" s="149">
        <v>0</v>
      </c>
      <c r="R136" s="149">
        <f t="shared" ref="R136:R141" si="2">Q136*H136</f>
        <v>0</v>
      </c>
      <c r="S136" s="149">
        <v>0</v>
      </c>
      <c r="T136" s="150">
        <f t="shared" ref="T136:T141" si="3">S136*H136</f>
        <v>0</v>
      </c>
      <c r="AR136" s="151" t="s">
        <v>306</v>
      </c>
      <c r="AT136" s="151" t="s">
        <v>236</v>
      </c>
      <c r="AU136" s="151" t="s">
        <v>88</v>
      </c>
      <c r="AY136" s="13" t="s">
        <v>176</v>
      </c>
      <c r="BE136" s="152">
        <f t="shared" ref="BE136:BE141" si="4">IF(N136="základná",J136,0)</f>
        <v>0</v>
      </c>
      <c r="BF136" s="152">
        <f t="shared" ref="BF136:BF141" si="5">IF(N136="znížená",J136,0)</f>
        <v>0</v>
      </c>
      <c r="BG136" s="152">
        <f t="shared" ref="BG136:BG141" si="6">IF(N136="zákl. prenesená",J136,0)</f>
        <v>0</v>
      </c>
      <c r="BH136" s="152">
        <f t="shared" ref="BH136:BH141" si="7">IF(N136="zníž. prenesená",J136,0)</f>
        <v>0</v>
      </c>
      <c r="BI136" s="152">
        <f t="shared" ref="BI136:BI141" si="8">IF(N136="nulová",J136,0)</f>
        <v>0</v>
      </c>
      <c r="BJ136" s="13" t="s">
        <v>88</v>
      </c>
      <c r="BK136" s="152">
        <f t="shared" ref="BK136:BK141" si="9">ROUND(I136*H136,2)</f>
        <v>0</v>
      </c>
      <c r="BL136" s="13" t="s">
        <v>240</v>
      </c>
      <c r="BM136" s="151" t="s">
        <v>1301</v>
      </c>
    </row>
    <row r="137" spans="2:65" s="1" customFormat="1" ht="33" customHeight="1">
      <c r="B137" s="28"/>
      <c r="C137" s="153" t="s">
        <v>182</v>
      </c>
      <c r="D137" s="153" t="s">
        <v>236</v>
      </c>
      <c r="E137" s="154" t="s">
        <v>1302</v>
      </c>
      <c r="F137" s="155" t="s">
        <v>1303</v>
      </c>
      <c r="G137" s="156" t="s">
        <v>334</v>
      </c>
      <c r="H137" s="157">
        <v>2</v>
      </c>
      <c r="I137" s="158"/>
      <c r="J137" s="159">
        <f t="shared" si="0"/>
        <v>0</v>
      </c>
      <c r="K137" s="160"/>
      <c r="L137" s="161"/>
      <c r="M137" s="162" t="s">
        <v>1</v>
      </c>
      <c r="N137" s="163" t="s">
        <v>41</v>
      </c>
      <c r="P137" s="149">
        <f t="shared" si="1"/>
        <v>0</v>
      </c>
      <c r="Q137" s="149">
        <v>0</v>
      </c>
      <c r="R137" s="149">
        <f t="shared" si="2"/>
        <v>0</v>
      </c>
      <c r="S137" s="149">
        <v>0</v>
      </c>
      <c r="T137" s="150">
        <f t="shared" si="3"/>
        <v>0</v>
      </c>
      <c r="AR137" s="151" t="s">
        <v>306</v>
      </c>
      <c r="AT137" s="151" t="s">
        <v>236</v>
      </c>
      <c r="AU137" s="151" t="s">
        <v>88</v>
      </c>
      <c r="AY137" s="13" t="s">
        <v>176</v>
      </c>
      <c r="BE137" s="152">
        <f t="shared" si="4"/>
        <v>0</v>
      </c>
      <c r="BF137" s="152">
        <f t="shared" si="5"/>
        <v>0</v>
      </c>
      <c r="BG137" s="152">
        <f t="shared" si="6"/>
        <v>0</v>
      </c>
      <c r="BH137" s="152">
        <f t="shared" si="7"/>
        <v>0</v>
      </c>
      <c r="BI137" s="152">
        <f t="shared" si="8"/>
        <v>0</v>
      </c>
      <c r="BJ137" s="13" t="s">
        <v>88</v>
      </c>
      <c r="BK137" s="152">
        <f t="shared" si="9"/>
        <v>0</v>
      </c>
      <c r="BL137" s="13" t="s">
        <v>240</v>
      </c>
      <c r="BM137" s="151" t="s">
        <v>1304</v>
      </c>
    </row>
    <row r="138" spans="2:65" s="1" customFormat="1" ht="24.25" customHeight="1">
      <c r="B138" s="28"/>
      <c r="C138" s="153" t="s">
        <v>194</v>
      </c>
      <c r="D138" s="153" t="s">
        <v>236</v>
      </c>
      <c r="E138" s="154" t="s">
        <v>1305</v>
      </c>
      <c r="F138" s="155" t="s">
        <v>1306</v>
      </c>
      <c r="G138" s="156" t="s">
        <v>334</v>
      </c>
      <c r="H138" s="157">
        <v>25</v>
      </c>
      <c r="I138" s="158"/>
      <c r="J138" s="159">
        <f t="shared" si="0"/>
        <v>0</v>
      </c>
      <c r="K138" s="160"/>
      <c r="L138" s="161"/>
      <c r="M138" s="162" t="s">
        <v>1</v>
      </c>
      <c r="N138" s="163" t="s">
        <v>41</v>
      </c>
      <c r="P138" s="149">
        <f t="shared" si="1"/>
        <v>0</v>
      </c>
      <c r="Q138" s="149">
        <v>0</v>
      </c>
      <c r="R138" s="149">
        <f t="shared" si="2"/>
        <v>0</v>
      </c>
      <c r="S138" s="149">
        <v>0</v>
      </c>
      <c r="T138" s="150">
        <f t="shared" si="3"/>
        <v>0</v>
      </c>
      <c r="AR138" s="151" t="s">
        <v>306</v>
      </c>
      <c r="AT138" s="151" t="s">
        <v>236</v>
      </c>
      <c r="AU138" s="151" t="s">
        <v>88</v>
      </c>
      <c r="AY138" s="13" t="s">
        <v>176</v>
      </c>
      <c r="BE138" s="152">
        <f t="shared" si="4"/>
        <v>0</v>
      </c>
      <c r="BF138" s="152">
        <f t="shared" si="5"/>
        <v>0</v>
      </c>
      <c r="BG138" s="152">
        <f t="shared" si="6"/>
        <v>0</v>
      </c>
      <c r="BH138" s="152">
        <f t="shared" si="7"/>
        <v>0</v>
      </c>
      <c r="BI138" s="152">
        <f t="shared" si="8"/>
        <v>0</v>
      </c>
      <c r="BJ138" s="13" t="s">
        <v>88</v>
      </c>
      <c r="BK138" s="152">
        <f t="shared" si="9"/>
        <v>0</v>
      </c>
      <c r="BL138" s="13" t="s">
        <v>240</v>
      </c>
      <c r="BM138" s="151" t="s">
        <v>1307</v>
      </c>
    </row>
    <row r="139" spans="2:65" s="1" customFormat="1" ht="24.25" customHeight="1">
      <c r="B139" s="28"/>
      <c r="C139" s="139" t="s">
        <v>198</v>
      </c>
      <c r="D139" s="139" t="s">
        <v>178</v>
      </c>
      <c r="E139" s="140" t="s">
        <v>1308</v>
      </c>
      <c r="F139" s="141" t="s">
        <v>1309</v>
      </c>
      <c r="G139" s="142" t="s">
        <v>334</v>
      </c>
      <c r="H139" s="143">
        <v>4</v>
      </c>
      <c r="I139" s="144"/>
      <c r="J139" s="145">
        <f t="shared" si="0"/>
        <v>0</v>
      </c>
      <c r="K139" s="146"/>
      <c r="L139" s="28"/>
      <c r="M139" s="147" t="s">
        <v>1</v>
      </c>
      <c r="N139" s="148" t="s">
        <v>41</v>
      </c>
      <c r="P139" s="149">
        <f t="shared" si="1"/>
        <v>0</v>
      </c>
      <c r="Q139" s="149">
        <v>0</v>
      </c>
      <c r="R139" s="149">
        <f t="shared" si="2"/>
        <v>0</v>
      </c>
      <c r="S139" s="149">
        <v>0</v>
      </c>
      <c r="T139" s="150">
        <f t="shared" si="3"/>
        <v>0</v>
      </c>
      <c r="AR139" s="151" t="s">
        <v>240</v>
      </c>
      <c r="AT139" s="151" t="s">
        <v>178</v>
      </c>
      <c r="AU139" s="151" t="s">
        <v>88</v>
      </c>
      <c r="AY139" s="13" t="s">
        <v>176</v>
      </c>
      <c r="BE139" s="152">
        <f t="shared" si="4"/>
        <v>0</v>
      </c>
      <c r="BF139" s="152">
        <f t="shared" si="5"/>
        <v>0</v>
      </c>
      <c r="BG139" s="152">
        <f t="shared" si="6"/>
        <v>0</v>
      </c>
      <c r="BH139" s="152">
        <f t="shared" si="7"/>
        <v>0</v>
      </c>
      <c r="BI139" s="152">
        <f t="shared" si="8"/>
        <v>0</v>
      </c>
      <c r="BJ139" s="13" t="s">
        <v>88</v>
      </c>
      <c r="BK139" s="152">
        <f t="shared" si="9"/>
        <v>0</v>
      </c>
      <c r="BL139" s="13" t="s">
        <v>240</v>
      </c>
      <c r="BM139" s="151" t="s">
        <v>1310</v>
      </c>
    </row>
    <row r="140" spans="2:65" s="1" customFormat="1" ht="33" customHeight="1">
      <c r="B140" s="28"/>
      <c r="C140" s="139" t="s">
        <v>202</v>
      </c>
      <c r="D140" s="139" t="s">
        <v>178</v>
      </c>
      <c r="E140" s="140" t="s">
        <v>1311</v>
      </c>
      <c r="F140" s="141" t="s">
        <v>1312</v>
      </c>
      <c r="G140" s="142" t="s">
        <v>1313</v>
      </c>
      <c r="H140" s="143">
        <v>2</v>
      </c>
      <c r="I140" s="144"/>
      <c r="J140" s="145">
        <f t="shared" si="0"/>
        <v>0</v>
      </c>
      <c r="K140" s="146"/>
      <c r="L140" s="28"/>
      <c r="M140" s="147" t="s">
        <v>1</v>
      </c>
      <c r="N140" s="148" t="s">
        <v>41</v>
      </c>
      <c r="P140" s="149">
        <f t="shared" si="1"/>
        <v>0</v>
      </c>
      <c r="Q140" s="149">
        <v>0</v>
      </c>
      <c r="R140" s="149">
        <f t="shared" si="2"/>
        <v>0</v>
      </c>
      <c r="S140" s="149">
        <v>0</v>
      </c>
      <c r="T140" s="150">
        <f t="shared" si="3"/>
        <v>0</v>
      </c>
      <c r="AR140" s="151" t="s">
        <v>240</v>
      </c>
      <c r="AT140" s="151" t="s">
        <v>178</v>
      </c>
      <c r="AU140" s="151" t="s">
        <v>88</v>
      </c>
      <c r="AY140" s="13" t="s">
        <v>176</v>
      </c>
      <c r="BE140" s="152">
        <f t="shared" si="4"/>
        <v>0</v>
      </c>
      <c r="BF140" s="152">
        <f t="shared" si="5"/>
        <v>0</v>
      </c>
      <c r="BG140" s="152">
        <f t="shared" si="6"/>
        <v>0</v>
      </c>
      <c r="BH140" s="152">
        <f t="shared" si="7"/>
        <v>0</v>
      </c>
      <c r="BI140" s="152">
        <f t="shared" si="8"/>
        <v>0</v>
      </c>
      <c r="BJ140" s="13" t="s">
        <v>88</v>
      </c>
      <c r="BK140" s="152">
        <f t="shared" si="9"/>
        <v>0</v>
      </c>
      <c r="BL140" s="13" t="s">
        <v>240</v>
      </c>
      <c r="BM140" s="151" t="s">
        <v>1314</v>
      </c>
    </row>
    <row r="141" spans="2:65" s="1" customFormat="1" ht="24.25" customHeight="1">
      <c r="B141" s="28"/>
      <c r="C141" s="139" t="s">
        <v>206</v>
      </c>
      <c r="D141" s="139" t="s">
        <v>178</v>
      </c>
      <c r="E141" s="140" t="s">
        <v>1315</v>
      </c>
      <c r="F141" s="141" t="s">
        <v>1316</v>
      </c>
      <c r="G141" s="142" t="s">
        <v>529</v>
      </c>
      <c r="H141" s="144"/>
      <c r="I141" s="144"/>
      <c r="J141" s="145">
        <f t="shared" si="0"/>
        <v>0</v>
      </c>
      <c r="K141" s="146"/>
      <c r="L141" s="28"/>
      <c r="M141" s="147" t="s">
        <v>1</v>
      </c>
      <c r="N141" s="148" t="s">
        <v>41</v>
      </c>
      <c r="P141" s="149">
        <f t="shared" si="1"/>
        <v>0</v>
      </c>
      <c r="Q141" s="149">
        <v>0</v>
      </c>
      <c r="R141" s="149">
        <f t="shared" si="2"/>
        <v>0</v>
      </c>
      <c r="S141" s="149">
        <v>0</v>
      </c>
      <c r="T141" s="150">
        <f t="shared" si="3"/>
        <v>0</v>
      </c>
      <c r="AR141" s="151" t="s">
        <v>240</v>
      </c>
      <c r="AT141" s="151" t="s">
        <v>178</v>
      </c>
      <c r="AU141" s="151" t="s">
        <v>88</v>
      </c>
      <c r="AY141" s="13" t="s">
        <v>176</v>
      </c>
      <c r="BE141" s="152">
        <f t="shared" si="4"/>
        <v>0</v>
      </c>
      <c r="BF141" s="152">
        <f t="shared" si="5"/>
        <v>0</v>
      </c>
      <c r="BG141" s="152">
        <f t="shared" si="6"/>
        <v>0</v>
      </c>
      <c r="BH141" s="152">
        <f t="shared" si="7"/>
        <v>0</v>
      </c>
      <c r="BI141" s="152">
        <f t="shared" si="8"/>
        <v>0</v>
      </c>
      <c r="BJ141" s="13" t="s">
        <v>88</v>
      </c>
      <c r="BK141" s="152">
        <f t="shared" si="9"/>
        <v>0</v>
      </c>
      <c r="BL141" s="13" t="s">
        <v>240</v>
      </c>
      <c r="BM141" s="151" t="s">
        <v>1317</v>
      </c>
    </row>
    <row r="142" spans="2:65" s="11" customFormat="1" ht="22.75" customHeight="1">
      <c r="B142" s="127"/>
      <c r="D142" s="128" t="s">
        <v>74</v>
      </c>
      <c r="E142" s="137" t="s">
        <v>1318</v>
      </c>
      <c r="F142" s="137" t="s">
        <v>1319</v>
      </c>
      <c r="I142" s="130"/>
      <c r="J142" s="138">
        <f>BK142</f>
        <v>0</v>
      </c>
      <c r="L142" s="127"/>
      <c r="M142" s="132"/>
      <c r="P142" s="133">
        <f>SUM(P143:P147)</f>
        <v>0</v>
      </c>
      <c r="R142" s="133">
        <f>SUM(R143:R147)</f>
        <v>0</v>
      </c>
      <c r="T142" s="134">
        <f>SUM(T143:T147)</f>
        <v>0</v>
      </c>
      <c r="AR142" s="128" t="s">
        <v>88</v>
      </c>
      <c r="AT142" s="135" t="s">
        <v>74</v>
      </c>
      <c r="AU142" s="135" t="s">
        <v>82</v>
      </c>
      <c r="AY142" s="128" t="s">
        <v>176</v>
      </c>
      <c r="BK142" s="136">
        <f>SUM(BK143:BK147)</f>
        <v>0</v>
      </c>
    </row>
    <row r="143" spans="2:65" s="1" customFormat="1" ht="16.5" customHeight="1">
      <c r="B143" s="28"/>
      <c r="C143" s="139" t="s">
        <v>210</v>
      </c>
      <c r="D143" s="139" t="s">
        <v>178</v>
      </c>
      <c r="E143" s="140" t="s">
        <v>1320</v>
      </c>
      <c r="F143" s="141" t="s">
        <v>1321</v>
      </c>
      <c r="G143" s="142" t="s">
        <v>1313</v>
      </c>
      <c r="H143" s="143">
        <v>10</v>
      </c>
      <c r="I143" s="144"/>
      <c r="J143" s="145">
        <f>ROUND(I143*H143,2)</f>
        <v>0</v>
      </c>
      <c r="K143" s="146"/>
      <c r="L143" s="28"/>
      <c r="M143" s="147" t="s">
        <v>1</v>
      </c>
      <c r="N143" s="148" t="s">
        <v>41</v>
      </c>
      <c r="P143" s="149">
        <f>O143*H143</f>
        <v>0</v>
      </c>
      <c r="Q143" s="149">
        <v>0</v>
      </c>
      <c r="R143" s="149">
        <f>Q143*H143</f>
        <v>0</v>
      </c>
      <c r="S143" s="149">
        <v>0</v>
      </c>
      <c r="T143" s="150">
        <f>S143*H143</f>
        <v>0</v>
      </c>
      <c r="AR143" s="151" t="s">
        <v>240</v>
      </c>
      <c r="AT143" s="151" t="s">
        <v>178</v>
      </c>
      <c r="AU143" s="151" t="s">
        <v>88</v>
      </c>
      <c r="AY143" s="13" t="s">
        <v>176</v>
      </c>
      <c r="BE143" s="152">
        <f>IF(N143="základná",J143,0)</f>
        <v>0</v>
      </c>
      <c r="BF143" s="152">
        <f>IF(N143="znížená",J143,0)</f>
        <v>0</v>
      </c>
      <c r="BG143" s="152">
        <f>IF(N143="zákl. prenesená",J143,0)</f>
        <v>0</v>
      </c>
      <c r="BH143" s="152">
        <f>IF(N143="zníž. prenesená",J143,0)</f>
        <v>0</v>
      </c>
      <c r="BI143" s="152">
        <f>IF(N143="nulová",J143,0)</f>
        <v>0</v>
      </c>
      <c r="BJ143" s="13" t="s">
        <v>88</v>
      </c>
      <c r="BK143" s="152">
        <f>ROUND(I143*H143,2)</f>
        <v>0</v>
      </c>
      <c r="BL143" s="13" t="s">
        <v>240</v>
      </c>
      <c r="BM143" s="151" t="s">
        <v>1322</v>
      </c>
    </row>
    <row r="144" spans="2:65" s="1" customFormat="1" ht="16.5" customHeight="1">
      <c r="B144" s="28"/>
      <c r="C144" s="153" t="s">
        <v>214</v>
      </c>
      <c r="D144" s="153" t="s">
        <v>236</v>
      </c>
      <c r="E144" s="154" t="s">
        <v>1323</v>
      </c>
      <c r="F144" s="155" t="s">
        <v>1324</v>
      </c>
      <c r="G144" s="156" t="s">
        <v>334</v>
      </c>
      <c r="H144" s="157">
        <v>10</v>
      </c>
      <c r="I144" s="158"/>
      <c r="J144" s="159">
        <f>ROUND(I144*H144,2)</f>
        <v>0</v>
      </c>
      <c r="K144" s="160"/>
      <c r="L144" s="161"/>
      <c r="M144" s="162" t="s">
        <v>1</v>
      </c>
      <c r="N144" s="163" t="s">
        <v>41</v>
      </c>
      <c r="P144" s="149">
        <f>O144*H144</f>
        <v>0</v>
      </c>
      <c r="Q144" s="149">
        <v>0</v>
      </c>
      <c r="R144" s="149">
        <f>Q144*H144</f>
        <v>0</v>
      </c>
      <c r="S144" s="149">
        <v>0</v>
      </c>
      <c r="T144" s="150">
        <f>S144*H144</f>
        <v>0</v>
      </c>
      <c r="AR144" s="151" t="s">
        <v>306</v>
      </c>
      <c r="AT144" s="151" t="s">
        <v>236</v>
      </c>
      <c r="AU144" s="151" t="s">
        <v>88</v>
      </c>
      <c r="AY144" s="13" t="s">
        <v>176</v>
      </c>
      <c r="BE144" s="152">
        <f>IF(N144="základná",J144,0)</f>
        <v>0</v>
      </c>
      <c r="BF144" s="152">
        <f>IF(N144="znížená",J144,0)</f>
        <v>0</v>
      </c>
      <c r="BG144" s="152">
        <f>IF(N144="zákl. prenesená",J144,0)</f>
        <v>0</v>
      </c>
      <c r="BH144" s="152">
        <f>IF(N144="zníž. prenesená",J144,0)</f>
        <v>0</v>
      </c>
      <c r="BI144" s="152">
        <f>IF(N144="nulová",J144,0)</f>
        <v>0</v>
      </c>
      <c r="BJ144" s="13" t="s">
        <v>88</v>
      </c>
      <c r="BK144" s="152">
        <f>ROUND(I144*H144,2)</f>
        <v>0</v>
      </c>
      <c r="BL144" s="13" t="s">
        <v>240</v>
      </c>
      <c r="BM144" s="151" t="s">
        <v>1325</v>
      </c>
    </row>
    <row r="145" spans="2:65" s="1" customFormat="1" ht="37.75" customHeight="1">
      <c r="B145" s="28"/>
      <c r="C145" s="139" t="s">
        <v>218</v>
      </c>
      <c r="D145" s="139" t="s">
        <v>178</v>
      </c>
      <c r="E145" s="140" t="s">
        <v>1326</v>
      </c>
      <c r="F145" s="141" t="s">
        <v>1327</v>
      </c>
      <c r="G145" s="142" t="s">
        <v>334</v>
      </c>
      <c r="H145" s="143">
        <v>1</v>
      </c>
      <c r="I145" s="144"/>
      <c r="J145" s="145">
        <f>ROUND(I145*H145,2)</f>
        <v>0</v>
      </c>
      <c r="K145" s="146"/>
      <c r="L145" s="28"/>
      <c r="M145" s="147" t="s">
        <v>1</v>
      </c>
      <c r="N145" s="148" t="s">
        <v>41</v>
      </c>
      <c r="P145" s="149">
        <f>O145*H145</f>
        <v>0</v>
      </c>
      <c r="Q145" s="149">
        <v>0</v>
      </c>
      <c r="R145" s="149">
        <f>Q145*H145</f>
        <v>0</v>
      </c>
      <c r="S145" s="149">
        <v>0</v>
      </c>
      <c r="T145" s="150">
        <f>S145*H145</f>
        <v>0</v>
      </c>
      <c r="AR145" s="151" t="s">
        <v>240</v>
      </c>
      <c r="AT145" s="151" t="s">
        <v>178</v>
      </c>
      <c r="AU145" s="151" t="s">
        <v>88</v>
      </c>
      <c r="AY145" s="13" t="s">
        <v>176</v>
      </c>
      <c r="BE145" s="152">
        <f>IF(N145="základná",J145,0)</f>
        <v>0</v>
      </c>
      <c r="BF145" s="152">
        <f>IF(N145="znížená",J145,0)</f>
        <v>0</v>
      </c>
      <c r="BG145" s="152">
        <f>IF(N145="zákl. prenesená",J145,0)</f>
        <v>0</v>
      </c>
      <c r="BH145" s="152">
        <f>IF(N145="zníž. prenesená",J145,0)</f>
        <v>0</v>
      </c>
      <c r="BI145" s="152">
        <f>IF(N145="nulová",J145,0)</f>
        <v>0</v>
      </c>
      <c r="BJ145" s="13" t="s">
        <v>88</v>
      </c>
      <c r="BK145" s="152">
        <f>ROUND(I145*H145,2)</f>
        <v>0</v>
      </c>
      <c r="BL145" s="13" t="s">
        <v>240</v>
      </c>
      <c r="BM145" s="151" t="s">
        <v>1328</v>
      </c>
    </row>
    <row r="146" spans="2:65" s="1" customFormat="1" ht="37.75" customHeight="1">
      <c r="B146" s="28"/>
      <c r="C146" s="153" t="s">
        <v>222</v>
      </c>
      <c r="D146" s="153" t="s">
        <v>236</v>
      </c>
      <c r="E146" s="154" t="s">
        <v>1329</v>
      </c>
      <c r="F146" s="155" t="s">
        <v>1330</v>
      </c>
      <c r="G146" s="156" t="s">
        <v>334</v>
      </c>
      <c r="H146" s="157">
        <v>1</v>
      </c>
      <c r="I146" s="158"/>
      <c r="J146" s="159">
        <f>ROUND(I146*H146,2)</f>
        <v>0</v>
      </c>
      <c r="K146" s="160"/>
      <c r="L146" s="161"/>
      <c r="M146" s="162" t="s">
        <v>1</v>
      </c>
      <c r="N146" s="163" t="s">
        <v>41</v>
      </c>
      <c r="P146" s="149">
        <f>O146*H146</f>
        <v>0</v>
      </c>
      <c r="Q146" s="149">
        <v>0</v>
      </c>
      <c r="R146" s="149">
        <f>Q146*H146</f>
        <v>0</v>
      </c>
      <c r="S146" s="149">
        <v>0</v>
      </c>
      <c r="T146" s="150">
        <f>S146*H146</f>
        <v>0</v>
      </c>
      <c r="AR146" s="151" t="s">
        <v>306</v>
      </c>
      <c r="AT146" s="151" t="s">
        <v>236</v>
      </c>
      <c r="AU146" s="151" t="s">
        <v>88</v>
      </c>
      <c r="AY146" s="13" t="s">
        <v>176</v>
      </c>
      <c r="BE146" s="152">
        <f>IF(N146="základná",J146,0)</f>
        <v>0</v>
      </c>
      <c r="BF146" s="152">
        <f>IF(N146="znížená",J146,0)</f>
        <v>0</v>
      </c>
      <c r="BG146" s="152">
        <f>IF(N146="zákl. prenesená",J146,0)</f>
        <v>0</v>
      </c>
      <c r="BH146" s="152">
        <f>IF(N146="zníž. prenesená",J146,0)</f>
        <v>0</v>
      </c>
      <c r="BI146" s="152">
        <f>IF(N146="nulová",J146,0)</f>
        <v>0</v>
      </c>
      <c r="BJ146" s="13" t="s">
        <v>88</v>
      </c>
      <c r="BK146" s="152">
        <f>ROUND(I146*H146,2)</f>
        <v>0</v>
      </c>
      <c r="BL146" s="13" t="s">
        <v>240</v>
      </c>
      <c r="BM146" s="151" t="s">
        <v>1331</v>
      </c>
    </row>
    <row r="147" spans="2:65" s="1" customFormat="1" ht="24.25" customHeight="1">
      <c r="B147" s="28"/>
      <c r="C147" s="139" t="s">
        <v>226</v>
      </c>
      <c r="D147" s="139" t="s">
        <v>178</v>
      </c>
      <c r="E147" s="140" t="s">
        <v>1332</v>
      </c>
      <c r="F147" s="141" t="s">
        <v>1333</v>
      </c>
      <c r="G147" s="142" t="s">
        <v>529</v>
      </c>
      <c r="H147" s="144"/>
      <c r="I147" s="144"/>
      <c r="J147" s="145">
        <f>ROUND(I147*H147,2)</f>
        <v>0</v>
      </c>
      <c r="K147" s="146"/>
      <c r="L147" s="28"/>
      <c r="M147" s="147" t="s">
        <v>1</v>
      </c>
      <c r="N147" s="148" t="s">
        <v>41</v>
      </c>
      <c r="P147" s="149">
        <f>O147*H147</f>
        <v>0</v>
      </c>
      <c r="Q147" s="149">
        <v>0</v>
      </c>
      <c r="R147" s="149">
        <f>Q147*H147</f>
        <v>0</v>
      </c>
      <c r="S147" s="149">
        <v>0</v>
      </c>
      <c r="T147" s="150">
        <f>S147*H147</f>
        <v>0</v>
      </c>
      <c r="AR147" s="151" t="s">
        <v>240</v>
      </c>
      <c r="AT147" s="151" t="s">
        <v>178</v>
      </c>
      <c r="AU147" s="151" t="s">
        <v>88</v>
      </c>
      <c r="AY147" s="13" t="s">
        <v>176</v>
      </c>
      <c r="BE147" s="152">
        <f>IF(N147="základná",J147,0)</f>
        <v>0</v>
      </c>
      <c r="BF147" s="152">
        <f>IF(N147="znížená",J147,0)</f>
        <v>0</v>
      </c>
      <c r="BG147" s="152">
        <f>IF(N147="zákl. prenesená",J147,0)</f>
        <v>0</v>
      </c>
      <c r="BH147" s="152">
        <f>IF(N147="zníž. prenesená",J147,0)</f>
        <v>0</v>
      </c>
      <c r="BI147" s="152">
        <f>IF(N147="nulová",J147,0)</f>
        <v>0</v>
      </c>
      <c r="BJ147" s="13" t="s">
        <v>88</v>
      </c>
      <c r="BK147" s="152">
        <f>ROUND(I147*H147,2)</f>
        <v>0</v>
      </c>
      <c r="BL147" s="13" t="s">
        <v>240</v>
      </c>
      <c r="BM147" s="151" t="s">
        <v>1334</v>
      </c>
    </row>
    <row r="148" spans="2:65" s="11" customFormat="1" ht="22.75" customHeight="1">
      <c r="B148" s="127"/>
      <c r="D148" s="128" t="s">
        <v>74</v>
      </c>
      <c r="E148" s="137" t="s">
        <v>1335</v>
      </c>
      <c r="F148" s="137" t="s">
        <v>1336</v>
      </c>
      <c r="I148" s="130"/>
      <c r="J148" s="138">
        <f>BK148</f>
        <v>0</v>
      </c>
      <c r="L148" s="127"/>
      <c r="M148" s="132"/>
      <c r="P148" s="133">
        <f>SUM(P149:P164)</f>
        <v>0</v>
      </c>
      <c r="R148" s="133">
        <f>SUM(R149:R164)</f>
        <v>0</v>
      </c>
      <c r="T148" s="134">
        <f>SUM(T149:T164)</f>
        <v>0</v>
      </c>
      <c r="AR148" s="128" t="s">
        <v>88</v>
      </c>
      <c r="AT148" s="135" t="s">
        <v>74</v>
      </c>
      <c r="AU148" s="135" t="s">
        <v>82</v>
      </c>
      <c r="AY148" s="128" t="s">
        <v>176</v>
      </c>
      <c r="BK148" s="136">
        <f>SUM(BK149:BK164)</f>
        <v>0</v>
      </c>
    </row>
    <row r="149" spans="2:65" s="1" customFormat="1" ht="16.5" customHeight="1">
      <c r="B149" s="28"/>
      <c r="C149" s="139" t="s">
        <v>231</v>
      </c>
      <c r="D149" s="139" t="s">
        <v>178</v>
      </c>
      <c r="E149" s="140" t="s">
        <v>1337</v>
      </c>
      <c r="F149" s="141" t="s">
        <v>1338</v>
      </c>
      <c r="G149" s="142" t="s">
        <v>261</v>
      </c>
      <c r="H149" s="143">
        <v>320</v>
      </c>
      <c r="I149" s="144"/>
      <c r="J149" s="145">
        <f t="shared" ref="J149:J164" si="10">ROUND(I149*H149,2)</f>
        <v>0</v>
      </c>
      <c r="K149" s="146"/>
      <c r="L149" s="28"/>
      <c r="M149" s="147" t="s">
        <v>1</v>
      </c>
      <c r="N149" s="148" t="s">
        <v>41</v>
      </c>
      <c r="P149" s="149">
        <f t="shared" ref="P149:P164" si="11">O149*H149</f>
        <v>0</v>
      </c>
      <c r="Q149" s="149">
        <v>0</v>
      </c>
      <c r="R149" s="149">
        <f t="shared" ref="R149:R164" si="12">Q149*H149</f>
        <v>0</v>
      </c>
      <c r="S149" s="149">
        <v>0</v>
      </c>
      <c r="T149" s="150">
        <f t="shared" ref="T149:T164" si="13">S149*H149</f>
        <v>0</v>
      </c>
      <c r="AR149" s="151" t="s">
        <v>240</v>
      </c>
      <c r="AT149" s="151" t="s">
        <v>178</v>
      </c>
      <c r="AU149" s="151" t="s">
        <v>88</v>
      </c>
      <c r="AY149" s="13" t="s">
        <v>176</v>
      </c>
      <c r="BE149" s="152">
        <f t="shared" ref="BE149:BE164" si="14">IF(N149="základná",J149,0)</f>
        <v>0</v>
      </c>
      <c r="BF149" s="152">
        <f t="shared" ref="BF149:BF164" si="15">IF(N149="znížená",J149,0)</f>
        <v>0</v>
      </c>
      <c r="BG149" s="152">
        <f t="shared" ref="BG149:BG164" si="16">IF(N149="zákl. prenesená",J149,0)</f>
        <v>0</v>
      </c>
      <c r="BH149" s="152">
        <f t="shared" ref="BH149:BH164" si="17">IF(N149="zníž. prenesená",J149,0)</f>
        <v>0</v>
      </c>
      <c r="BI149" s="152">
        <f t="shared" ref="BI149:BI164" si="18">IF(N149="nulová",J149,0)</f>
        <v>0</v>
      </c>
      <c r="BJ149" s="13" t="s">
        <v>88</v>
      </c>
      <c r="BK149" s="152">
        <f t="shared" ref="BK149:BK164" si="19">ROUND(I149*H149,2)</f>
        <v>0</v>
      </c>
      <c r="BL149" s="13" t="s">
        <v>240</v>
      </c>
      <c r="BM149" s="151" t="s">
        <v>1339</v>
      </c>
    </row>
    <row r="150" spans="2:65" s="1" customFormat="1" ht="24.25" customHeight="1">
      <c r="B150" s="28"/>
      <c r="C150" s="139" t="s">
        <v>235</v>
      </c>
      <c r="D150" s="139" t="s">
        <v>178</v>
      </c>
      <c r="E150" s="140" t="s">
        <v>1340</v>
      </c>
      <c r="F150" s="141" t="s">
        <v>1341</v>
      </c>
      <c r="G150" s="142" t="s">
        <v>261</v>
      </c>
      <c r="H150" s="143">
        <v>30</v>
      </c>
      <c r="I150" s="144"/>
      <c r="J150" s="145">
        <f t="shared" si="10"/>
        <v>0</v>
      </c>
      <c r="K150" s="146"/>
      <c r="L150" s="28"/>
      <c r="M150" s="147" t="s">
        <v>1</v>
      </c>
      <c r="N150" s="148" t="s">
        <v>41</v>
      </c>
      <c r="P150" s="149">
        <f t="shared" si="11"/>
        <v>0</v>
      </c>
      <c r="Q150" s="149">
        <v>0</v>
      </c>
      <c r="R150" s="149">
        <f t="shared" si="12"/>
        <v>0</v>
      </c>
      <c r="S150" s="149">
        <v>0</v>
      </c>
      <c r="T150" s="150">
        <f t="shared" si="13"/>
        <v>0</v>
      </c>
      <c r="AR150" s="151" t="s">
        <v>240</v>
      </c>
      <c r="AT150" s="151" t="s">
        <v>178</v>
      </c>
      <c r="AU150" s="151" t="s">
        <v>88</v>
      </c>
      <c r="AY150" s="13" t="s">
        <v>176</v>
      </c>
      <c r="BE150" s="152">
        <f t="shared" si="14"/>
        <v>0</v>
      </c>
      <c r="BF150" s="152">
        <f t="shared" si="15"/>
        <v>0</v>
      </c>
      <c r="BG150" s="152">
        <f t="shared" si="16"/>
        <v>0</v>
      </c>
      <c r="BH150" s="152">
        <f t="shared" si="17"/>
        <v>0</v>
      </c>
      <c r="BI150" s="152">
        <f t="shared" si="18"/>
        <v>0</v>
      </c>
      <c r="BJ150" s="13" t="s">
        <v>88</v>
      </c>
      <c r="BK150" s="152">
        <f t="shared" si="19"/>
        <v>0</v>
      </c>
      <c r="BL150" s="13" t="s">
        <v>240</v>
      </c>
      <c r="BM150" s="151" t="s">
        <v>1342</v>
      </c>
    </row>
    <row r="151" spans="2:65" s="1" customFormat="1" ht="24.25" customHeight="1">
      <c r="B151" s="28"/>
      <c r="C151" s="139" t="s">
        <v>240</v>
      </c>
      <c r="D151" s="139" t="s">
        <v>178</v>
      </c>
      <c r="E151" s="140" t="s">
        <v>1343</v>
      </c>
      <c r="F151" s="141" t="s">
        <v>1344</v>
      </c>
      <c r="G151" s="142" t="s">
        <v>261</v>
      </c>
      <c r="H151" s="143">
        <v>30</v>
      </c>
      <c r="I151" s="144"/>
      <c r="J151" s="145">
        <f t="shared" si="10"/>
        <v>0</v>
      </c>
      <c r="K151" s="146"/>
      <c r="L151" s="28"/>
      <c r="M151" s="147" t="s">
        <v>1</v>
      </c>
      <c r="N151" s="148" t="s">
        <v>41</v>
      </c>
      <c r="P151" s="149">
        <f t="shared" si="11"/>
        <v>0</v>
      </c>
      <c r="Q151" s="149">
        <v>0</v>
      </c>
      <c r="R151" s="149">
        <f t="shared" si="12"/>
        <v>0</v>
      </c>
      <c r="S151" s="149">
        <v>0</v>
      </c>
      <c r="T151" s="150">
        <f t="shared" si="13"/>
        <v>0</v>
      </c>
      <c r="AR151" s="151" t="s">
        <v>240</v>
      </c>
      <c r="AT151" s="151" t="s">
        <v>178</v>
      </c>
      <c r="AU151" s="151" t="s">
        <v>88</v>
      </c>
      <c r="AY151" s="13" t="s">
        <v>176</v>
      </c>
      <c r="BE151" s="152">
        <f t="shared" si="14"/>
        <v>0</v>
      </c>
      <c r="BF151" s="152">
        <f t="shared" si="15"/>
        <v>0</v>
      </c>
      <c r="BG151" s="152">
        <f t="shared" si="16"/>
        <v>0</v>
      </c>
      <c r="BH151" s="152">
        <f t="shared" si="17"/>
        <v>0</v>
      </c>
      <c r="BI151" s="152">
        <f t="shared" si="18"/>
        <v>0</v>
      </c>
      <c r="BJ151" s="13" t="s">
        <v>88</v>
      </c>
      <c r="BK151" s="152">
        <f t="shared" si="19"/>
        <v>0</v>
      </c>
      <c r="BL151" s="13" t="s">
        <v>240</v>
      </c>
      <c r="BM151" s="151" t="s">
        <v>1345</v>
      </c>
    </row>
    <row r="152" spans="2:65" s="1" customFormat="1" ht="24.25" customHeight="1">
      <c r="B152" s="28"/>
      <c r="C152" s="139" t="s">
        <v>244</v>
      </c>
      <c r="D152" s="139" t="s">
        <v>178</v>
      </c>
      <c r="E152" s="140" t="s">
        <v>1346</v>
      </c>
      <c r="F152" s="141" t="s">
        <v>1347</v>
      </c>
      <c r="G152" s="142" t="s">
        <v>236</v>
      </c>
      <c r="H152" s="143">
        <v>30</v>
      </c>
      <c r="I152" s="144"/>
      <c r="J152" s="145">
        <f t="shared" si="10"/>
        <v>0</v>
      </c>
      <c r="K152" s="146"/>
      <c r="L152" s="28"/>
      <c r="M152" s="147" t="s">
        <v>1</v>
      </c>
      <c r="N152" s="148" t="s">
        <v>41</v>
      </c>
      <c r="P152" s="149">
        <f t="shared" si="11"/>
        <v>0</v>
      </c>
      <c r="Q152" s="149">
        <v>0</v>
      </c>
      <c r="R152" s="149">
        <f t="shared" si="12"/>
        <v>0</v>
      </c>
      <c r="S152" s="149">
        <v>0</v>
      </c>
      <c r="T152" s="150">
        <f t="shared" si="13"/>
        <v>0</v>
      </c>
      <c r="AR152" s="151" t="s">
        <v>240</v>
      </c>
      <c r="AT152" s="151" t="s">
        <v>178</v>
      </c>
      <c r="AU152" s="151" t="s">
        <v>88</v>
      </c>
      <c r="AY152" s="13" t="s">
        <v>176</v>
      </c>
      <c r="BE152" s="152">
        <f t="shared" si="14"/>
        <v>0</v>
      </c>
      <c r="BF152" s="152">
        <f t="shared" si="15"/>
        <v>0</v>
      </c>
      <c r="BG152" s="152">
        <f t="shared" si="16"/>
        <v>0</v>
      </c>
      <c r="BH152" s="152">
        <f t="shared" si="17"/>
        <v>0</v>
      </c>
      <c r="BI152" s="152">
        <f t="shared" si="18"/>
        <v>0</v>
      </c>
      <c r="BJ152" s="13" t="s">
        <v>88</v>
      </c>
      <c r="BK152" s="152">
        <f t="shared" si="19"/>
        <v>0</v>
      </c>
      <c r="BL152" s="13" t="s">
        <v>240</v>
      </c>
      <c r="BM152" s="151" t="s">
        <v>1348</v>
      </c>
    </row>
    <row r="153" spans="2:65" s="1" customFormat="1" ht="24.25" customHeight="1">
      <c r="B153" s="28"/>
      <c r="C153" s="139" t="s">
        <v>250</v>
      </c>
      <c r="D153" s="139" t="s">
        <v>178</v>
      </c>
      <c r="E153" s="140" t="s">
        <v>1349</v>
      </c>
      <c r="F153" s="141" t="s">
        <v>1350</v>
      </c>
      <c r="G153" s="142" t="s">
        <v>236</v>
      </c>
      <c r="H153" s="143">
        <v>20</v>
      </c>
      <c r="I153" s="144"/>
      <c r="J153" s="145">
        <f t="shared" si="10"/>
        <v>0</v>
      </c>
      <c r="K153" s="146"/>
      <c r="L153" s="28"/>
      <c r="M153" s="147" t="s">
        <v>1</v>
      </c>
      <c r="N153" s="148" t="s">
        <v>41</v>
      </c>
      <c r="P153" s="149">
        <f t="shared" si="11"/>
        <v>0</v>
      </c>
      <c r="Q153" s="149">
        <v>0</v>
      </c>
      <c r="R153" s="149">
        <f t="shared" si="12"/>
        <v>0</v>
      </c>
      <c r="S153" s="149">
        <v>0</v>
      </c>
      <c r="T153" s="150">
        <f t="shared" si="13"/>
        <v>0</v>
      </c>
      <c r="AR153" s="151" t="s">
        <v>240</v>
      </c>
      <c r="AT153" s="151" t="s">
        <v>178</v>
      </c>
      <c r="AU153" s="151" t="s">
        <v>88</v>
      </c>
      <c r="AY153" s="13" t="s">
        <v>176</v>
      </c>
      <c r="BE153" s="152">
        <f t="shared" si="14"/>
        <v>0</v>
      </c>
      <c r="BF153" s="152">
        <f t="shared" si="15"/>
        <v>0</v>
      </c>
      <c r="BG153" s="152">
        <f t="shared" si="16"/>
        <v>0</v>
      </c>
      <c r="BH153" s="152">
        <f t="shared" si="17"/>
        <v>0</v>
      </c>
      <c r="BI153" s="152">
        <f t="shared" si="18"/>
        <v>0</v>
      </c>
      <c r="BJ153" s="13" t="s">
        <v>88</v>
      </c>
      <c r="BK153" s="152">
        <f t="shared" si="19"/>
        <v>0</v>
      </c>
      <c r="BL153" s="13" t="s">
        <v>240</v>
      </c>
      <c r="BM153" s="151" t="s">
        <v>1351</v>
      </c>
    </row>
    <row r="154" spans="2:65" s="1" customFormat="1" ht="21.75" customHeight="1">
      <c r="B154" s="28"/>
      <c r="C154" s="153" t="s">
        <v>254</v>
      </c>
      <c r="D154" s="153" t="s">
        <v>236</v>
      </c>
      <c r="E154" s="154" t="s">
        <v>1352</v>
      </c>
      <c r="F154" s="155" t="s">
        <v>1353</v>
      </c>
      <c r="G154" s="156" t="s">
        <v>1192</v>
      </c>
      <c r="H154" s="157">
        <v>1</v>
      </c>
      <c r="I154" s="158"/>
      <c r="J154" s="159">
        <f t="shared" si="10"/>
        <v>0</v>
      </c>
      <c r="K154" s="160"/>
      <c r="L154" s="161"/>
      <c r="M154" s="162" t="s">
        <v>1</v>
      </c>
      <c r="N154" s="163" t="s">
        <v>41</v>
      </c>
      <c r="P154" s="149">
        <f t="shared" si="11"/>
        <v>0</v>
      </c>
      <c r="Q154" s="149">
        <v>0</v>
      </c>
      <c r="R154" s="149">
        <f t="shared" si="12"/>
        <v>0</v>
      </c>
      <c r="S154" s="149">
        <v>0</v>
      </c>
      <c r="T154" s="150">
        <f t="shared" si="13"/>
        <v>0</v>
      </c>
      <c r="AR154" s="151" t="s">
        <v>306</v>
      </c>
      <c r="AT154" s="151" t="s">
        <v>236</v>
      </c>
      <c r="AU154" s="151" t="s">
        <v>88</v>
      </c>
      <c r="AY154" s="13" t="s">
        <v>176</v>
      </c>
      <c r="BE154" s="152">
        <f t="shared" si="14"/>
        <v>0</v>
      </c>
      <c r="BF154" s="152">
        <f t="shared" si="15"/>
        <v>0</v>
      </c>
      <c r="BG154" s="152">
        <f t="shared" si="16"/>
        <v>0</v>
      </c>
      <c r="BH154" s="152">
        <f t="shared" si="17"/>
        <v>0</v>
      </c>
      <c r="BI154" s="152">
        <f t="shared" si="18"/>
        <v>0</v>
      </c>
      <c r="BJ154" s="13" t="s">
        <v>88</v>
      </c>
      <c r="BK154" s="152">
        <f t="shared" si="19"/>
        <v>0</v>
      </c>
      <c r="BL154" s="13" t="s">
        <v>240</v>
      </c>
      <c r="BM154" s="151" t="s">
        <v>1354</v>
      </c>
    </row>
    <row r="155" spans="2:65" s="1" customFormat="1" ht="16.5" customHeight="1">
      <c r="B155" s="28"/>
      <c r="C155" s="139" t="s">
        <v>258</v>
      </c>
      <c r="D155" s="139" t="s">
        <v>178</v>
      </c>
      <c r="E155" s="140" t="s">
        <v>1355</v>
      </c>
      <c r="F155" s="141" t="s">
        <v>1356</v>
      </c>
      <c r="G155" s="142" t="s">
        <v>236</v>
      </c>
      <c r="H155" s="143">
        <v>35</v>
      </c>
      <c r="I155" s="144"/>
      <c r="J155" s="145">
        <f t="shared" si="10"/>
        <v>0</v>
      </c>
      <c r="K155" s="146"/>
      <c r="L155" s="28"/>
      <c r="M155" s="147" t="s">
        <v>1</v>
      </c>
      <c r="N155" s="148" t="s">
        <v>41</v>
      </c>
      <c r="P155" s="149">
        <f t="shared" si="11"/>
        <v>0</v>
      </c>
      <c r="Q155" s="149">
        <v>0</v>
      </c>
      <c r="R155" s="149">
        <f t="shared" si="12"/>
        <v>0</v>
      </c>
      <c r="S155" s="149">
        <v>0</v>
      </c>
      <c r="T155" s="150">
        <f t="shared" si="13"/>
        <v>0</v>
      </c>
      <c r="AR155" s="151" t="s">
        <v>240</v>
      </c>
      <c r="AT155" s="151" t="s">
        <v>178</v>
      </c>
      <c r="AU155" s="151" t="s">
        <v>88</v>
      </c>
      <c r="AY155" s="13" t="s">
        <v>176</v>
      </c>
      <c r="BE155" s="152">
        <f t="shared" si="14"/>
        <v>0</v>
      </c>
      <c r="BF155" s="152">
        <f t="shared" si="15"/>
        <v>0</v>
      </c>
      <c r="BG155" s="152">
        <f t="shared" si="16"/>
        <v>0</v>
      </c>
      <c r="BH155" s="152">
        <f t="shared" si="17"/>
        <v>0</v>
      </c>
      <c r="BI155" s="152">
        <f t="shared" si="18"/>
        <v>0</v>
      </c>
      <c r="BJ155" s="13" t="s">
        <v>88</v>
      </c>
      <c r="BK155" s="152">
        <f t="shared" si="19"/>
        <v>0</v>
      </c>
      <c r="BL155" s="13" t="s">
        <v>240</v>
      </c>
      <c r="BM155" s="151" t="s">
        <v>1357</v>
      </c>
    </row>
    <row r="156" spans="2:65" s="1" customFormat="1" ht="24.25" customHeight="1">
      <c r="B156" s="28"/>
      <c r="C156" s="153" t="s">
        <v>263</v>
      </c>
      <c r="D156" s="153" t="s">
        <v>236</v>
      </c>
      <c r="E156" s="154" t="s">
        <v>1358</v>
      </c>
      <c r="F156" s="155" t="s">
        <v>1359</v>
      </c>
      <c r="G156" s="156" t="s">
        <v>334</v>
      </c>
      <c r="H156" s="157">
        <v>150</v>
      </c>
      <c r="I156" s="158"/>
      <c r="J156" s="159">
        <f t="shared" si="10"/>
        <v>0</v>
      </c>
      <c r="K156" s="160"/>
      <c r="L156" s="161"/>
      <c r="M156" s="162" t="s">
        <v>1</v>
      </c>
      <c r="N156" s="163" t="s">
        <v>41</v>
      </c>
      <c r="P156" s="149">
        <f t="shared" si="11"/>
        <v>0</v>
      </c>
      <c r="Q156" s="149">
        <v>0</v>
      </c>
      <c r="R156" s="149">
        <f t="shared" si="12"/>
        <v>0</v>
      </c>
      <c r="S156" s="149">
        <v>0</v>
      </c>
      <c r="T156" s="150">
        <f t="shared" si="13"/>
        <v>0</v>
      </c>
      <c r="AR156" s="151" t="s">
        <v>306</v>
      </c>
      <c r="AT156" s="151" t="s">
        <v>236</v>
      </c>
      <c r="AU156" s="151" t="s">
        <v>88</v>
      </c>
      <c r="AY156" s="13" t="s">
        <v>176</v>
      </c>
      <c r="BE156" s="152">
        <f t="shared" si="14"/>
        <v>0</v>
      </c>
      <c r="BF156" s="152">
        <f t="shared" si="15"/>
        <v>0</v>
      </c>
      <c r="BG156" s="152">
        <f t="shared" si="16"/>
        <v>0</v>
      </c>
      <c r="BH156" s="152">
        <f t="shared" si="17"/>
        <v>0</v>
      </c>
      <c r="BI156" s="152">
        <f t="shared" si="18"/>
        <v>0</v>
      </c>
      <c r="BJ156" s="13" t="s">
        <v>88</v>
      </c>
      <c r="BK156" s="152">
        <f t="shared" si="19"/>
        <v>0</v>
      </c>
      <c r="BL156" s="13" t="s">
        <v>240</v>
      </c>
      <c r="BM156" s="151" t="s">
        <v>1360</v>
      </c>
    </row>
    <row r="157" spans="2:65" s="1" customFormat="1" ht="24.25" customHeight="1">
      <c r="B157" s="28"/>
      <c r="C157" s="139" t="s">
        <v>267</v>
      </c>
      <c r="D157" s="139" t="s">
        <v>178</v>
      </c>
      <c r="E157" s="140" t="s">
        <v>1361</v>
      </c>
      <c r="F157" s="141" t="s">
        <v>1362</v>
      </c>
      <c r="G157" s="142" t="s">
        <v>261</v>
      </c>
      <c r="H157" s="143">
        <v>15</v>
      </c>
      <c r="I157" s="144"/>
      <c r="J157" s="145">
        <f t="shared" si="10"/>
        <v>0</v>
      </c>
      <c r="K157" s="146"/>
      <c r="L157" s="28"/>
      <c r="M157" s="147" t="s">
        <v>1</v>
      </c>
      <c r="N157" s="148" t="s">
        <v>41</v>
      </c>
      <c r="P157" s="149">
        <f t="shared" si="11"/>
        <v>0</v>
      </c>
      <c r="Q157" s="149">
        <v>0</v>
      </c>
      <c r="R157" s="149">
        <f t="shared" si="12"/>
        <v>0</v>
      </c>
      <c r="S157" s="149">
        <v>0</v>
      </c>
      <c r="T157" s="150">
        <f t="shared" si="13"/>
        <v>0</v>
      </c>
      <c r="AR157" s="151" t="s">
        <v>240</v>
      </c>
      <c r="AT157" s="151" t="s">
        <v>178</v>
      </c>
      <c r="AU157" s="151" t="s">
        <v>88</v>
      </c>
      <c r="AY157" s="13" t="s">
        <v>176</v>
      </c>
      <c r="BE157" s="152">
        <f t="shared" si="14"/>
        <v>0</v>
      </c>
      <c r="BF157" s="152">
        <f t="shared" si="15"/>
        <v>0</v>
      </c>
      <c r="BG157" s="152">
        <f t="shared" si="16"/>
        <v>0</v>
      </c>
      <c r="BH157" s="152">
        <f t="shared" si="17"/>
        <v>0</v>
      </c>
      <c r="BI157" s="152">
        <f t="shared" si="18"/>
        <v>0</v>
      </c>
      <c r="BJ157" s="13" t="s">
        <v>88</v>
      </c>
      <c r="BK157" s="152">
        <f t="shared" si="19"/>
        <v>0</v>
      </c>
      <c r="BL157" s="13" t="s">
        <v>240</v>
      </c>
      <c r="BM157" s="151" t="s">
        <v>1363</v>
      </c>
    </row>
    <row r="158" spans="2:65" s="1" customFormat="1" ht="24.25" customHeight="1">
      <c r="B158" s="28"/>
      <c r="C158" s="139" t="s">
        <v>7</v>
      </c>
      <c r="D158" s="139" t="s">
        <v>178</v>
      </c>
      <c r="E158" s="140" t="s">
        <v>1364</v>
      </c>
      <c r="F158" s="141" t="s">
        <v>1365</v>
      </c>
      <c r="G158" s="142" t="s">
        <v>261</v>
      </c>
      <c r="H158" s="143">
        <v>30</v>
      </c>
      <c r="I158" s="144"/>
      <c r="J158" s="145">
        <f t="shared" si="10"/>
        <v>0</v>
      </c>
      <c r="K158" s="146"/>
      <c r="L158" s="28"/>
      <c r="M158" s="147" t="s">
        <v>1</v>
      </c>
      <c r="N158" s="148" t="s">
        <v>41</v>
      </c>
      <c r="P158" s="149">
        <f t="shared" si="11"/>
        <v>0</v>
      </c>
      <c r="Q158" s="149">
        <v>0</v>
      </c>
      <c r="R158" s="149">
        <f t="shared" si="12"/>
        <v>0</v>
      </c>
      <c r="S158" s="149">
        <v>0</v>
      </c>
      <c r="T158" s="150">
        <f t="shared" si="13"/>
        <v>0</v>
      </c>
      <c r="AR158" s="151" t="s">
        <v>240</v>
      </c>
      <c r="AT158" s="151" t="s">
        <v>178</v>
      </c>
      <c r="AU158" s="151" t="s">
        <v>88</v>
      </c>
      <c r="AY158" s="13" t="s">
        <v>176</v>
      </c>
      <c r="BE158" s="152">
        <f t="shared" si="14"/>
        <v>0</v>
      </c>
      <c r="BF158" s="152">
        <f t="shared" si="15"/>
        <v>0</v>
      </c>
      <c r="BG158" s="152">
        <f t="shared" si="16"/>
        <v>0</v>
      </c>
      <c r="BH158" s="152">
        <f t="shared" si="17"/>
        <v>0</v>
      </c>
      <c r="BI158" s="152">
        <f t="shared" si="18"/>
        <v>0</v>
      </c>
      <c r="BJ158" s="13" t="s">
        <v>88</v>
      </c>
      <c r="BK158" s="152">
        <f t="shared" si="19"/>
        <v>0</v>
      </c>
      <c r="BL158" s="13" t="s">
        <v>240</v>
      </c>
      <c r="BM158" s="151" t="s">
        <v>1366</v>
      </c>
    </row>
    <row r="159" spans="2:65" s="1" customFormat="1" ht="24.25" customHeight="1">
      <c r="B159" s="28"/>
      <c r="C159" s="139" t="s">
        <v>274</v>
      </c>
      <c r="D159" s="139" t="s">
        <v>178</v>
      </c>
      <c r="E159" s="140" t="s">
        <v>1367</v>
      </c>
      <c r="F159" s="141" t="s">
        <v>1368</v>
      </c>
      <c r="G159" s="142" t="s">
        <v>261</v>
      </c>
      <c r="H159" s="143">
        <v>90</v>
      </c>
      <c r="I159" s="144"/>
      <c r="J159" s="145">
        <f t="shared" si="10"/>
        <v>0</v>
      </c>
      <c r="K159" s="146"/>
      <c r="L159" s="28"/>
      <c r="M159" s="147" t="s">
        <v>1</v>
      </c>
      <c r="N159" s="148" t="s">
        <v>41</v>
      </c>
      <c r="P159" s="149">
        <f t="shared" si="11"/>
        <v>0</v>
      </c>
      <c r="Q159" s="149">
        <v>0</v>
      </c>
      <c r="R159" s="149">
        <f t="shared" si="12"/>
        <v>0</v>
      </c>
      <c r="S159" s="149">
        <v>0</v>
      </c>
      <c r="T159" s="150">
        <f t="shared" si="13"/>
        <v>0</v>
      </c>
      <c r="AR159" s="151" t="s">
        <v>240</v>
      </c>
      <c r="AT159" s="151" t="s">
        <v>178</v>
      </c>
      <c r="AU159" s="151" t="s">
        <v>88</v>
      </c>
      <c r="AY159" s="13" t="s">
        <v>176</v>
      </c>
      <c r="BE159" s="152">
        <f t="shared" si="14"/>
        <v>0</v>
      </c>
      <c r="BF159" s="152">
        <f t="shared" si="15"/>
        <v>0</v>
      </c>
      <c r="BG159" s="152">
        <f t="shared" si="16"/>
        <v>0</v>
      </c>
      <c r="BH159" s="152">
        <f t="shared" si="17"/>
        <v>0</v>
      </c>
      <c r="BI159" s="152">
        <f t="shared" si="18"/>
        <v>0</v>
      </c>
      <c r="BJ159" s="13" t="s">
        <v>88</v>
      </c>
      <c r="BK159" s="152">
        <f t="shared" si="19"/>
        <v>0</v>
      </c>
      <c r="BL159" s="13" t="s">
        <v>240</v>
      </c>
      <c r="BM159" s="151" t="s">
        <v>1369</v>
      </c>
    </row>
    <row r="160" spans="2:65" s="1" customFormat="1" ht="24.25" customHeight="1">
      <c r="B160" s="28"/>
      <c r="C160" s="139" t="s">
        <v>278</v>
      </c>
      <c r="D160" s="139" t="s">
        <v>178</v>
      </c>
      <c r="E160" s="140" t="s">
        <v>1370</v>
      </c>
      <c r="F160" s="141" t="s">
        <v>1371</v>
      </c>
      <c r="G160" s="142" t="s">
        <v>261</v>
      </c>
      <c r="H160" s="143">
        <v>150</v>
      </c>
      <c r="I160" s="144"/>
      <c r="J160" s="145">
        <f t="shared" si="10"/>
        <v>0</v>
      </c>
      <c r="K160" s="146"/>
      <c r="L160" s="28"/>
      <c r="M160" s="147" t="s">
        <v>1</v>
      </c>
      <c r="N160" s="148" t="s">
        <v>41</v>
      </c>
      <c r="P160" s="149">
        <f t="shared" si="11"/>
        <v>0</v>
      </c>
      <c r="Q160" s="149">
        <v>0</v>
      </c>
      <c r="R160" s="149">
        <f t="shared" si="12"/>
        <v>0</v>
      </c>
      <c r="S160" s="149">
        <v>0</v>
      </c>
      <c r="T160" s="150">
        <f t="shared" si="13"/>
        <v>0</v>
      </c>
      <c r="AR160" s="151" t="s">
        <v>240</v>
      </c>
      <c r="AT160" s="151" t="s">
        <v>178</v>
      </c>
      <c r="AU160" s="151" t="s">
        <v>88</v>
      </c>
      <c r="AY160" s="13" t="s">
        <v>176</v>
      </c>
      <c r="BE160" s="152">
        <f t="shared" si="14"/>
        <v>0</v>
      </c>
      <c r="BF160" s="152">
        <f t="shared" si="15"/>
        <v>0</v>
      </c>
      <c r="BG160" s="152">
        <f t="shared" si="16"/>
        <v>0</v>
      </c>
      <c r="BH160" s="152">
        <f t="shared" si="17"/>
        <v>0</v>
      </c>
      <c r="BI160" s="152">
        <f t="shared" si="18"/>
        <v>0</v>
      </c>
      <c r="BJ160" s="13" t="s">
        <v>88</v>
      </c>
      <c r="BK160" s="152">
        <f t="shared" si="19"/>
        <v>0</v>
      </c>
      <c r="BL160" s="13" t="s">
        <v>240</v>
      </c>
      <c r="BM160" s="151" t="s">
        <v>1372</v>
      </c>
    </row>
    <row r="161" spans="2:65" s="1" customFormat="1" ht="24.25" customHeight="1">
      <c r="B161" s="28"/>
      <c r="C161" s="139" t="s">
        <v>282</v>
      </c>
      <c r="D161" s="139" t="s">
        <v>178</v>
      </c>
      <c r="E161" s="140" t="s">
        <v>1373</v>
      </c>
      <c r="F161" s="141" t="s">
        <v>1374</v>
      </c>
      <c r="G161" s="142" t="s">
        <v>261</v>
      </c>
      <c r="H161" s="143">
        <v>10</v>
      </c>
      <c r="I161" s="144"/>
      <c r="J161" s="145">
        <f t="shared" si="10"/>
        <v>0</v>
      </c>
      <c r="K161" s="146"/>
      <c r="L161" s="28"/>
      <c r="M161" s="147" t="s">
        <v>1</v>
      </c>
      <c r="N161" s="148" t="s">
        <v>41</v>
      </c>
      <c r="P161" s="149">
        <f t="shared" si="11"/>
        <v>0</v>
      </c>
      <c r="Q161" s="149">
        <v>0</v>
      </c>
      <c r="R161" s="149">
        <f t="shared" si="12"/>
        <v>0</v>
      </c>
      <c r="S161" s="149">
        <v>0</v>
      </c>
      <c r="T161" s="150">
        <f t="shared" si="13"/>
        <v>0</v>
      </c>
      <c r="AR161" s="151" t="s">
        <v>240</v>
      </c>
      <c r="AT161" s="151" t="s">
        <v>178</v>
      </c>
      <c r="AU161" s="151" t="s">
        <v>88</v>
      </c>
      <c r="AY161" s="13" t="s">
        <v>176</v>
      </c>
      <c r="BE161" s="152">
        <f t="shared" si="14"/>
        <v>0</v>
      </c>
      <c r="BF161" s="152">
        <f t="shared" si="15"/>
        <v>0</v>
      </c>
      <c r="BG161" s="152">
        <f t="shared" si="16"/>
        <v>0</v>
      </c>
      <c r="BH161" s="152">
        <f t="shared" si="17"/>
        <v>0</v>
      </c>
      <c r="BI161" s="152">
        <f t="shared" si="18"/>
        <v>0</v>
      </c>
      <c r="BJ161" s="13" t="s">
        <v>88</v>
      </c>
      <c r="BK161" s="152">
        <f t="shared" si="19"/>
        <v>0</v>
      </c>
      <c r="BL161" s="13" t="s">
        <v>240</v>
      </c>
      <c r="BM161" s="151" t="s">
        <v>1375</v>
      </c>
    </row>
    <row r="162" spans="2:65" s="1" customFormat="1" ht="16.5" customHeight="1">
      <c r="B162" s="28"/>
      <c r="C162" s="139" t="s">
        <v>286</v>
      </c>
      <c r="D162" s="139" t="s">
        <v>178</v>
      </c>
      <c r="E162" s="140" t="s">
        <v>1376</v>
      </c>
      <c r="F162" s="141" t="s">
        <v>1377</v>
      </c>
      <c r="G162" s="142" t="s">
        <v>236</v>
      </c>
      <c r="H162" s="143">
        <v>405</v>
      </c>
      <c r="I162" s="144"/>
      <c r="J162" s="145">
        <f t="shared" si="10"/>
        <v>0</v>
      </c>
      <c r="K162" s="146"/>
      <c r="L162" s="28"/>
      <c r="M162" s="147" t="s">
        <v>1</v>
      </c>
      <c r="N162" s="148" t="s">
        <v>41</v>
      </c>
      <c r="P162" s="149">
        <f t="shared" si="11"/>
        <v>0</v>
      </c>
      <c r="Q162" s="149">
        <v>0</v>
      </c>
      <c r="R162" s="149">
        <f t="shared" si="12"/>
        <v>0</v>
      </c>
      <c r="S162" s="149">
        <v>0</v>
      </c>
      <c r="T162" s="150">
        <f t="shared" si="13"/>
        <v>0</v>
      </c>
      <c r="AR162" s="151" t="s">
        <v>240</v>
      </c>
      <c r="AT162" s="151" t="s">
        <v>178</v>
      </c>
      <c r="AU162" s="151" t="s">
        <v>88</v>
      </c>
      <c r="AY162" s="13" t="s">
        <v>176</v>
      </c>
      <c r="BE162" s="152">
        <f t="shared" si="14"/>
        <v>0</v>
      </c>
      <c r="BF162" s="152">
        <f t="shared" si="15"/>
        <v>0</v>
      </c>
      <c r="BG162" s="152">
        <f t="shared" si="16"/>
        <v>0</v>
      </c>
      <c r="BH162" s="152">
        <f t="shared" si="17"/>
        <v>0</v>
      </c>
      <c r="BI162" s="152">
        <f t="shared" si="18"/>
        <v>0</v>
      </c>
      <c r="BJ162" s="13" t="s">
        <v>88</v>
      </c>
      <c r="BK162" s="152">
        <f t="shared" si="19"/>
        <v>0</v>
      </c>
      <c r="BL162" s="13" t="s">
        <v>240</v>
      </c>
      <c r="BM162" s="151" t="s">
        <v>1378</v>
      </c>
    </row>
    <row r="163" spans="2:65" s="1" customFormat="1" ht="16.5" customHeight="1">
      <c r="B163" s="28"/>
      <c r="C163" s="153" t="s">
        <v>290</v>
      </c>
      <c r="D163" s="153" t="s">
        <v>236</v>
      </c>
      <c r="E163" s="154" t="s">
        <v>1379</v>
      </c>
      <c r="F163" s="155" t="s">
        <v>1380</v>
      </c>
      <c r="G163" s="156" t="s">
        <v>1192</v>
      </c>
      <c r="H163" s="157">
        <v>85</v>
      </c>
      <c r="I163" s="158"/>
      <c r="J163" s="159">
        <f t="shared" si="10"/>
        <v>0</v>
      </c>
      <c r="K163" s="160"/>
      <c r="L163" s="161"/>
      <c r="M163" s="162" t="s">
        <v>1</v>
      </c>
      <c r="N163" s="163" t="s">
        <v>41</v>
      </c>
      <c r="P163" s="149">
        <f t="shared" si="11"/>
        <v>0</v>
      </c>
      <c r="Q163" s="149">
        <v>0</v>
      </c>
      <c r="R163" s="149">
        <f t="shared" si="12"/>
        <v>0</v>
      </c>
      <c r="S163" s="149">
        <v>0</v>
      </c>
      <c r="T163" s="150">
        <f t="shared" si="13"/>
        <v>0</v>
      </c>
      <c r="AR163" s="151" t="s">
        <v>306</v>
      </c>
      <c r="AT163" s="151" t="s">
        <v>236</v>
      </c>
      <c r="AU163" s="151" t="s">
        <v>88</v>
      </c>
      <c r="AY163" s="13" t="s">
        <v>176</v>
      </c>
      <c r="BE163" s="152">
        <f t="shared" si="14"/>
        <v>0</v>
      </c>
      <c r="BF163" s="152">
        <f t="shared" si="15"/>
        <v>0</v>
      </c>
      <c r="BG163" s="152">
        <f t="shared" si="16"/>
        <v>0</v>
      </c>
      <c r="BH163" s="152">
        <f t="shared" si="17"/>
        <v>0</v>
      </c>
      <c r="BI163" s="152">
        <f t="shared" si="18"/>
        <v>0</v>
      </c>
      <c r="BJ163" s="13" t="s">
        <v>88</v>
      </c>
      <c r="BK163" s="152">
        <f t="shared" si="19"/>
        <v>0</v>
      </c>
      <c r="BL163" s="13" t="s">
        <v>240</v>
      </c>
      <c r="BM163" s="151" t="s">
        <v>1381</v>
      </c>
    </row>
    <row r="164" spans="2:65" s="1" customFormat="1" ht="24.25" customHeight="1">
      <c r="B164" s="28"/>
      <c r="C164" s="139" t="s">
        <v>294</v>
      </c>
      <c r="D164" s="139" t="s">
        <v>178</v>
      </c>
      <c r="E164" s="140" t="s">
        <v>1382</v>
      </c>
      <c r="F164" s="141" t="s">
        <v>1383</v>
      </c>
      <c r="G164" s="142" t="s">
        <v>529</v>
      </c>
      <c r="H164" s="144"/>
      <c r="I164" s="144"/>
      <c r="J164" s="145">
        <f t="shared" si="10"/>
        <v>0</v>
      </c>
      <c r="K164" s="146"/>
      <c r="L164" s="28"/>
      <c r="M164" s="147" t="s">
        <v>1</v>
      </c>
      <c r="N164" s="148" t="s">
        <v>41</v>
      </c>
      <c r="P164" s="149">
        <f t="shared" si="11"/>
        <v>0</v>
      </c>
      <c r="Q164" s="149">
        <v>0</v>
      </c>
      <c r="R164" s="149">
        <f t="shared" si="12"/>
        <v>0</v>
      </c>
      <c r="S164" s="149">
        <v>0</v>
      </c>
      <c r="T164" s="150">
        <f t="shared" si="13"/>
        <v>0</v>
      </c>
      <c r="AR164" s="151" t="s">
        <v>240</v>
      </c>
      <c r="AT164" s="151" t="s">
        <v>178</v>
      </c>
      <c r="AU164" s="151" t="s">
        <v>88</v>
      </c>
      <c r="AY164" s="13" t="s">
        <v>176</v>
      </c>
      <c r="BE164" s="152">
        <f t="shared" si="14"/>
        <v>0</v>
      </c>
      <c r="BF164" s="152">
        <f t="shared" si="15"/>
        <v>0</v>
      </c>
      <c r="BG164" s="152">
        <f t="shared" si="16"/>
        <v>0</v>
      </c>
      <c r="BH164" s="152">
        <f t="shared" si="17"/>
        <v>0</v>
      </c>
      <c r="BI164" s="152">
        <f t="shared" si="18"/>
        <v>0</v>
      </c>
      <c r="BJ164" s="13" t="s">
        <v>88</v>
      </c>
      <c r="BK164" s="152">
        <f t="shared" si="19"/>
        <v>0</v>
      </c>
      <c r="BL164" s="13" t="s">
        <v>240</v>
      </c>
      <c r="BM164" s="151" t="s">
        <v>1384</v>
      </c>
    </row>
    <row r="165" spans="2:65" s="11" customFormat="1" ht="22.75" customHeight="1">
      <c r="B165" s="127"/>
      <c r="D165" s="128" t="s">
        <v>74</v>
      </c>
      <c r="E165" s="137" t="s">
        <v>1385</v>
      </c>
      <c r="F165" s="137" t="s">
        <v>1386</v>
      </c>
      <c r="I165" s="130"/>
      <c r="J165" s="138">
        <f>BK165</f>
        <v>0</v>
      </c>
      <c r="L165" s="127"/>
      <c r="M165" s="132"/>
      <c r="P165" s="133">
        <f>SUM(P166:P179)</f>
        <v>0</v>
      </c>
      <c r="R165" s="133">
        <f>SUM(R166:R179)</f>
        <v>0</v>
      </c>
      <c r="T165" s="134">
        <f>SUM(T166:T179)</f>
        <v>0</v>
      </c>
      <c r="AR165" s="128" t="s">
        <v>88</v>
      </c>
      <c r="AT165" s="135" t="s">
        <v>74</v>
      </c>
      <c r="AU165" s="135" t="s">
        <v>82</v>
      </c>
      <c r="AY165" s="128" t="s">
        <v>176</v>
      </c>
      <c r="BK165" s="136">
        <f>SUM(BK166:BK179)</f>
        <v>0</v>
      </c>
    </row>
    <row r="166" spans="2:65" s="1" customFormat="1" ht="16.5" customHeight="1">
      <c r="B166" s="28"/>
      <c r="C166" s="139" t="s">
        <v>298</v>
      </c>
      <c r="D166" s="139" t="s">
        <v>178</v>
      </c>
      <c r="E166" s="140" t="s">
        <v>1387</v>
      </c>
      <c r="F166" s="141" t="s">
        <v>1388</v>
      </c>
      <c r="G166" s="142" t="s">
        <v>1389</v>
      </c>
      <c r="H166" s="143">
        <v>105</v>
      </c>
      <c r="I166" s="144"/>
      <c r="J166" s="145">
        <f t="shared" ref="J166:J179" si="20">ROUND(I166*H166,2)</f>
        <v>0</v>
      </c>
      <c r="K166" s="146"/>
      <c r="L166" s="28"/>
      <c r="M166" s="147" t="s">
        <v>1</v>
      </c>
      <c r="N166" s="148" t="s">
        <v>41</v>
      </c>
      <c r="P166" s="149">
        <f t="shared" ref="P166:P179" si="21">O166*H166</f>
        <v>0</v>
      </c>
      <c r="Q166" s="149">
        <v>0</v>
      </c>
      <c r="R166" s="149">
        <f t="shared" ref="R166:R179" si="22">Q166*H166</f>
        <v>0</v>
      </c>
      <c r="S166" s="149">
        <v>0</v>
      </c>
      <c r="T166" s="150">
        <f t="shared" ref="T166:T179" si="23">S166*H166</f>
        <v>0</v>
      </c>
      <c r="AR166" s="151" t="s">
        <v>240</v>
      </c>
      <c r="AT166" s="151" t="s">
        <v>178</v>
      </c>
      <c r="AU166" s="151" t="s">
        <v>88</v>
      </c>
      <c r="AY166" s="13" t="s">
        <v>176</v>
      </c>
      <c r="BE166" s="152">
        <f t="shared" ref="BE166:BE179" si="24">IF(N166="základná",J166,0)</f>
        <v>0</v>
      </c>
      <c r="BF166" s="152">
        <f t="shared" ref="BF166:BF179" si="25">IF(N166="znížená",J166,0)</f>
        <v>0</v>
      </c>
      <c r="BG166" s="152">
        <f t="shared" ref="BG166:BG179" si="26">IF(N166="zákl. prenesená",J166,0)</f>
        <v>0</v>
      </c>
      <c r="BH166" s="152">
        <f t="shared" ref="BH166:BH179" si="27">IF(N166="zníž. prenesená",J166,0)</f>
        <v>0</v>
      </c>
      <c r="BI166" s="152">
        <f t="shared" ref="BI166:BI179" si="28">IF(N166="nulová",J166,0)</f>
        <v>0</v>
      </c>
      <c r="BJ166" s="13" t="s">
        <v>88</v>
      </c>
      <c r="BK166" s="152">
        <f t="shared" ref="BK166:BK179" si="29">ROUND(I166*H166,2)</f>
        <v>0</v>
      </c>
      <c r="BL166" s="13" t="s">
        <v>240</v>
      </c>
      <c r="BM166" s="151" t="s">
        <v>1390</v>
      </c>
    </row>
    <row r="167" spans="2:65" s="1" customFormat="1" ht="16.5" customHeight="1">
      <c r="B167" s="28"/>
      <c r="C167" s="139" t="s">
        <v>302</v>
      </c>
      <c r="D167" s="139" t="s">
        <v>178</v>
      </c>
      <c r="E167" s="140" t="s">
        <v>1391</v>
      </c>
      <c r="F167" s="141" t="s">
        <v>1392</v>
      </c>
      <c r="G167" s="142" t="s">
        <v>334</v>
      </c>
      <c r="H167" s="143">
        <v>25</v>
      </c>
      <c r="I167" s="144"/>
      <c r="J167" s="145">
        <f t="shared" si="20"/>
        <v>0</v>
      </c>
      <c r="K167" s="146"/>
      <c r="L167" s="28"/>
      <c r="M167" s="147" t="s">
        <v>1</v>
      </c>
      <c r="N167" s="148" t="s">
        <v>41</v>
      </c>
      <c r="P167" s="149">
        <f t="shared" si="21"/>
        <v>0</v>
      </c>
      <c r="Q167" s="149">
        <v>0</v>
      </c>
      <c r="R167" s="149">
        <f t="shared" si="22"/>
        <v>0</v>
      </c>
      <c r="S167" s="149">
        <v>0</v>
      </c>
      <c r="T167" s="150">
        <f t="shared" si="23"/>
        <v>0</v>
      </c>
      <c r="AR167" s="151" t="s">
        <v>240</v>
      </c>
      <c r="AT167" s="151" t="s">
        <v>178</v>
      </c>
      <c r="AU167" s="151" t="s">
        <v>88</v>
      </c>
      <c r="AY167" s="13" t="s">
        <v>176</v>
      </c>
      <c r="BE167" s="152">
        <f t="shared" si="24"/>
        <v>0</v>
      </c>
      <c r="BF167" s="152">
        <f t="shared" si="25"/>
        <v>0</v>
      </c>
      <c r="BG167" s="152">
        <f t="shared" si="26"/>
        <v>0</v>
      </c>
      <c r="BH167" s="152">
        <f t="shared" si="27"/>
        <v>0</v>
      </c>
      <c r="BI167" s="152">
        <f t="shared" si="28"/>
        <v>0</v>
      </c>
      <c r="BJ167" s="13" t="s">
        <v>88</v>
      </c>
      <c r="BK167" s="152">
        <f t="shared" si="29"/>
        <v>0</v>
      </c>
      <c r="BL167" s="13" t="s">
        <v>240</v>
      </c>
      <c r="BM167" s="151" t="s">
        <v>1393</v>
      </c>
    </row>
    <row r="168" spans="2:65" s="1" customFormat="1" ht="24.25" customHeight="1">
      <c r="B168" s="28"/>
      <c r="C168" s="139" t="s">
        <v>306</v>
      </c>
      <c r="D168" s="139" t="s">
        <v>178</v>
      </c>
      <c r="E168" s="140" t="s">
        <v>1394</v>
      </c>
      <c r="F168" s="141" t="s">
        <v>1395</v>
      </c>
      <c r="G168" s="142" t="s">
        <v>1389</v>
      </c>
      <c r="H168" s="143">
        <v>28</v>
      </c>
      <c r="I168" s="144"/>
      <c r="J168" s="145">
        <f t="shared" si="20"/>
        <v>0</v>
      </c>
      <c r="K168" s="146"/>
      <c r="L168" s="28"/>
      <c r="M168" s="147" t="s">
        <v>1</v>
      </c>
      <c r="N168" s="148" t="s">
        <v>41</v>
      </c>
      <c r="P168" s="149">
        <f t="shared" si="21"/>
        <v>0</v>
      </c>
      <c r="Q168" s="149">
        <v>0</v>
      </c>
      <c r="R168" s="149">
        <f t="shared" si="22"/>
        <v>0</v>
      </c>
      <c r="S168" s="149">
        <v>0</v>
      </c>
      <c r="T168" s="150">
        <f t="shared" si="23"/>
        <v>0</v>
      </c>
      <c r="AR168" s="151" t="s">
        <v>240</v>
      </c>
      <c r="AT168" s="151" t="s">
        <v>178</v>
      </c>
      <c r="AU168" s="151" t="s">
        <v>88</v>
      </c>
      <c r="AY168" s="13" t="s">
        <v>176</v>
      </c>
      <c r="BE168" s="152">
        <f t="shared" si="24"/>
        <v>0</v>
      </c>
      <c r="BF168" s="152">
        <f t="shared" si="25"/>
        <v>0</v>
      </c>
      <c r="BG168" s="152">
        <f t="shared" si="26"/>
        <v>0</v>
      </c>
      <c r="BH168" s="152">
        <f t="shared" si="27"/>
        <v>0</v>
      </c>
      <c r="BI168" s="152">
        <f t="shared" si="28"/>
        <v>0</v>
      </c>
      <c r="BJ168" s="13" t="s">
        <v>88</v>
      </c>
      <c r="BK168" s="152">
        <f t="shared" si="29"/>
        <v>0</v>
      </c>
      <c r="BL168" s="13" t="s">
        <v>240</v>
      </c>
      <c r="BM168" s="151" t="s">
        <v>1396</v>
      </c>
    </row>
    <row r="169" spans="2:65" s="1" customFormat="1" ht="24.25" customHeight="1">
      <c r="B169" s="28"/>
      <c r="C169" s="139" t="s">
        <v>310</v>
      </c>
      <c r="D169" s="139" t="s">
        <v>178</v>
      </c>
      <c r="E169" s="140" t="s">
        <v>1397</v>
      </c>
      <c r="F169" s="141" t="s">
        <v>1398</v>
      </c>
      <c r="G169" s="142" t="s">
        <v>1389</v>
      </c>
      <c r="H169" s="143">
        <v>14</v>
      </c>
      <c r="I169" s="144"/>
      <c r="J169" s="145">
        <f t="shared" si="20"/>
        <v>0</v>
      </c>
      <c r="K169" s="146"/>
      <c r="L169" s="28"/>
      <c r="M169" s="147" t="s">
        <v>1</v>
      </c>
      <c r="N169" s="148" t="s">
        <v>41</v>
      </c>
      <c r="P169" s="149">
        <f t="shared" si="21"/>
        <v>0</v>
      </c>
      <c r="Q169" s="149">
        <v>0</v>
      </c>
      <c r="R169" s="149">
        <f t="shared" si="22"/>
        <v>0</v>
      </c>
      <c r="S169" s="149">
        <v>0</v>
      </c>
      <c r="T169" s="150">
        <f t="shared" si="23"/>
        <v>0</v>
      </c>
      <c r="AR169" s="151" t="s">
        <v>240</v>
      </c>
      <c r="AT169" s="151" t="s">
        <v>178</v>
      </c>
      <c r="AU169" s="151" t="s">
        <v>88</v>
      </c>
      <c r="AY169" s="13" t="s">
        <v>176</v>
      </c>
      <c r="BE169" s="152">
        <f t="shared" si="24"/>
        <v>0</v>
      </c>
      <c r="BF169" s="152">
        <f t="shared" si="25"/>
        <v>0</v>
      </c>
      <c r="BG169" s="152">
        <f t="shared" si="26"/>
        <v>0</v>
      </c>
      <c r="BH169" s="152">
        <f t="shared" si="27"/>
        <v>0</v>
      </c>
      <c r="BI169" s="152">
        <f t="shared" si="28"/>
        <v>0</v>
      </c>
      <c r="BJ169" s="13" t="s">
        <v>88</v>
      </c>
      <c r="BK169" s="152">
        <f t="shared" si="29"/>
        <v>0</v>
      </c>
      <c r="BL169" s="13" t="s">
        <v>240</v>
      </c>
      <c r="BM169" s="151" t="s">
        <v>1399</v>
      </c>
    </row>
    <row r="170" spans="2:65" s="1" customFormat="1" ht="24.25" customHeight="1">
      <c r="B170" s="28"/>
      <c r="C170" s="139" t="s">
        <v>315</v>
      </c>
      <c r="D170" s="139" t="s">
        <v>178</v>
      </c>
      <c r="E170" s="140" t="s">
        <v>1400</v>
      </c>
      <c r="F170" s="141" t="s">
        <v>1401</v>
      </c>
      <c r="G170" s="142" t="s">
        <v>1389</v>
      </c>
      <c r="H170" s="143">
        <v>45</v>
      </c>
      <c r="I170" s="144"/>
      <c r="J170" s="145">
        <f t="shared" si="20"/>
        <v>0</v>
      </c>
      <c r="K170" s="146"/>
      <c r="L170" s="28"/>
      <c r="M170" s="147" t="s">
        <v>1</v>
      </c>
      <c r="N170" s="148" t="s">
        <v>41</v>
      </c>
      <c r="P170" s="149">
        <f t="shared" si="21"/>
        <v>0</v>
      </c>
      <c r="Q170" s="149">
        <v>0</v>
      </c>
      <c r="R170" s="149">
        <f t="shared" si="22"/>
        <v>0</v>
      </c>
      <c r="S170" s="149">
        <v>0</v>
      </c>
      <c r="T170" s="150">
        <f t="shared" si="23"/>
        <v>0</v>
      </c>
      <c r="AR170" s="151" t="s">
        <v>240</v>
      </c>
      <c r="AT170" s="151" t="s">
        <v>178</v>
      </c>
      <c r="AU170" s="151" t="s">
        <v>88</v>
      </c>
      <c r="AY170" s="13" t="s">
        <v>176</v>
      </c>
      <c r="BE170" s="152">
        <f t="shared" si="24"/>
        <v>0</v>
      </c>
      <c r="BF170" s="152">
        <f t="shared" si="25"/>
        <v>0</v>
      </c>
      <c r="BG170" s="152">
        <f t="shared" si="26"/>
        <v>0</v>
      </c>
      <c r="BH170" s="152">
        <f t="shared" si="27"/>
        <v>0</v>
      </c>
      <c r="BI170" s="152">
        <f t="shared" si="28"/>
        <v>0</v>
      </c>
      <c r="BJ170" s="13" t="s">
        <v>88</v>
      </c>
      <c r="BK170" s="152">
        <f t="shared" si="29"/>
        <v>0</v>
      </c>
      <c r="BL170" s="13" t="s">
        <v>240</v>
      </c>
      <c r="BM170" s="151" t="s">
        <v>1402</v>
      </c>
    </row>
    <row r="171" spans="2:65" s="1" customFormat="1" ht="16.5" customHeight="1">
      <c r="B171" s="28"/>
      <c r="C171" s="153" t="s">
        <v>319</v>
      </c>
      <c r="D171" s="153" t="s">
        <v>236</v>
      </c>
      <c r="E171" s="154" t="s">
        <v>1403</v>
      </c>
      <c r="F171" s="155" t="s">
        <v>1404</v>
      </c>
      <c r="G171" s="156" t="s">
        <v>334</v>
      </c>
      <c r="H171" s="157">
        <v>24</v>
      </c>
      <c r="I171" s="158"/>
      <c r="J171" s="159">
        <f t="shared" si="20"/>
        <v>0</v>
      </c>
      <c r="K171" s="160"/>
      <c r="L171" s="161"/>
      <c r="M171" s="162" t="s">
        <v>1</v>
      </c>
      <c r="N171" s="163" t="s">
        <v>41</v>
      </c>
      <c r="P171" s="149">
        <f t="shared" si="21"/>
        <v>0</v>
      </c>
      <c r="Q171" s="149">
        <v>0</v>
      </c>
      <c r="R171" s="149">
        <f t="shared" si="22"/>
        <v>0</v>
      </c>
      <c r="S171" s="149">
        <v>0</v>
      </c>
      <c r="T171" s="150">
        <f t="shared" si="23"/>
        <v>0</v>
      </c>
      <c r="AR171" s="151" t="s">
        <v>306</v>
      </c>
      <c r="AT171" s="151" t="s">
        <v>236</v>
      </c>
      <c r="AU171" s="151" t="s">
        <v>88</v>
      </c>
      <c r="AY171" s="13" t="s">
        <v>176</v>
      </c>
      <c r="BE171" s="152">
        <f t="shared" si="24"/>
        <v>0</v>
      </c>
      <c r="BF171" s="152">
        <f t="shared" si="25"/>
        <v>0</v>
      </c>
      <c r="BG171" s="152">
        <f t="shared" si="26"/>
        <v>0</v>
      </c>
      <c r="BH171" s="152">
        <f t="shared" si="27"/>
        <v>0</v>
      </c>
      <c r="BI171" s="152">
        <f t="shared" si="28"/>
        <v>0</v>
      </c>
      <c r="BJ171" s="13" t="s">
        <v>88</v>
      </c>
      <c r="BK171" s="152">
        <f t="shared" si="29"/>
        <v>0</v>
      </c>
      <c r="BL171" s="13" t="s">
        <v>240</v>
      </c>
      <c r="BM171" s="151" t="s">
        <v>1405</v>
      </c>
    </row>
    <row r="172" spans="2:65" s="1" customFormat="1" ht="16.5" customHeight="1">
      <c r="B172" s="28"/>
      <c r="C172" s="153" t="s">
        <v>323</v>
      </c>
      <c r="D172" s="153" t="s">
        <v>236</v>
      </c>
      <c r="E172" s="154" t="s">
        <v>1406</v>
      </c>
      <c r="F172" s="155" t="s">
        <v>1407</v>
      </c>
      <c r="G172" s="156" t="s">
        <v>334</v>
      </c>
      <c r="H172" s="157">
        <v>24</v>
      </c>
      <c r="I172" s="158"/>
      <c r="J172" s="159">
        <f t="shared" si="20"/>
        <v>0</v>
      </c>
      <c r="K172" s="160"/>
      <c r="L172" s="161"/>
      <c r="M172" s="162" t="s">
        <v>1</v>
      </c>
      <c r="N172" s="163" t="s">
        <v>41</v>
      </c>
      <c r="P172" s="149">
        <f t="shared" si="21"/>
        <v>0</v>
      </c>
      <c r="Q172" s="149">
        <v>0</v>
      </c>
      <c r="R172" s="149">
        <f t="shared" si="22"/>
        <v>0</v>
      </c>
      <c r="S172" s="149">
        <v>0</v>
      </c>
      <c r="T172" s="150">
        <f t="shared" si="23"/>
        <v>0</v>
      </c>
      <c r="AR172" s="151" t="s">
        <v>306</v>
      </c>
      <c r="AT172" s="151" t="s">
        <v>236</v>
      </c>
      <c r="AU172" s="151" t="s">
        <v>88</v>
      </c>
      <c r="AY172" s="13" t="s">
        <v>176</v>
      </c>
      <c r="BE172" s="152">
        <f t="shared" si="24"/>
        <v>0</v>
      </c>
      <c r="BF172" s="152">
        <f t="shared" si="25"/>
        <v>0</v>
      </c>
      <c r="BG172" s="152">
        <f t="shared" si="26"/>
        <v>0</v>
      </c>
      <c r="BH172" s="152">
        <f t="shared" si="27"/>
        <v>0</v>
      </c>
      <c r="BI172" s="152">
        <f t="shared" si="28"/>
        <v>0</v>
      </c>
      <c r="BJ172" s="13" t="s">
        <v>88</v>
      </c>
      <c r="BK172" s="152">
        <f t="shared" si="29"/>
        <v>0</v>
      </c>
      <c r="BL172" s="13" t="s">
        <v>240</v>
      </c>
      <c r="BM172" s="151" t="s">
        <v>1408</v>
      </c>
    </row>
    <row r="173" spans="2:65" s="1" customFormat="1" ht="16.5" customHeight="1">
      <c r="B173" s="28"/>
      <c r="C173" s="153" t="s">
        <v>327</v>
      </c>
      <c r="D173" s="153" t="s">
        <v>236</v>
      </c>
      <c r="E173" s="154" t="s">
        <v>1409</v>
      </c>
      <c r="F173" s="155" t="s">
        <v>1410</v>
      </c>
      <c r="G173" s="156" t="s">
        <v>334</v>
      </c>
      <c r="H173" s="157">
        <v>24</v>
      </c>
      <c r="I173" s="158"/>
      <c r="J173" s="159">
        <f t="shared" si="20"/>
        <v>0</v>
      </c>
      <c r="K173" s="160"/>
      <c r="L173" s="161"/>
      <c r="M173" s="162" t="s">
        <v>1</v>
      </c>
      <c r="N173" s="163" t="s">
        <v>41</v>
      </c>
      <c r="P173" s="149">
        <f t="shared" si="21"/>
        <v>0</v>
      </c>
      <c r="Q173" s="149">
        <v>0</v>
      </c>
      <c r="R173" s="149">
        <f t="shared" si="22"/>
        <v>0</v>
      </c>
      <c r="S173" s="149">
        <v>0</v>
      </c>
      <c r="T173" s="150">
        <f t="shared" si="23"/>
        <v>0</v>
      </c>
      <c r="AR173" s="151" t="s">
        <v>306</v>
      </c>
      <c r="AT173" s="151" t="s">
        <v>236</v>
      </c>
      <c r="AU173" s="151" t="s">
        <v>88</v>
      </c>
      <c r="AY173" s="13" t="s">
        <v>176</v>
      </c>
      <c r="BE173" s="152">
        <f t="shared" si="24"/>
        <v>0</v>
      </c>
      <c r="BF173" s="152">
        <f t="shared" si="25"/>
        <v>0</v>
      </c>
      <c r="BG173" s="152">
        <f t="shared" si="26"/>
        <v>0</v>
      </c>
      <c r="BH173" s="152">
        <f t="shared" si="27"/>
        <v>0</v>
      </c>
      <c r="BI173" s="152">
        <f t="shared" si="28"/>
        <v>0</v>
      </c>
      <c r="BJ173" s="13" t="s">
        <v>88</v>
      </c>
      <c r="BK173" s="152">
        <f t="shared" si="29"/>
        <v>0</v>
      </c>
      <c r="BL173" s="13" t="s">
        <v>240</v>
      </c>
      <c r="BM173" s="151" t="s">
        <v>1411</v>
      </c>
    </row>
    <row r="174" spans="2:65" s="1" customFormat="1" ht="16.5" customHeight="1">
      <c r="B174" s="28"/>
      <c r="C174" s="153" t="s">
        <v>331</v>
      </c>
      <c r="D174" s="153" t="s">
        <v>236</v>
      </c>
      <c r="E174" s="154" t="s">
        <v>1412</v>
      </c>
      <c r="F174" s="155" t="s">
        <v>1413</v>
      </c>
      <c r="G174" s="156" t="s">
        <v>334</v>
      </c>
      <c r="H174" s="157">
        <v>85</v>
      </c>
      <c r="I174" s="158"/>
      <c r="J174" s="159">
        <f t="shared" si="20"/>
        <v>0</v>
      </c>
      <c r="K174" s="160"/>
      <c r="L174" s="161"/>
      <c r="M174" s="162" t="s">
        <v>1</v>
      </c>
      <c r="N174" s="163" t="s">
        <v>41</v>
      </c>
      <c r="P174" s="149">
        <f t="shared" si="21"/>
        <v>0</v>
      </c>
      <c r="Q174" s="149">
        <v>0</v>
      </c>
      <c r="R174" s="149">
        <f t="shared" si="22"/>
        <v>0</v>
      </c>
      <c r="S174" s="149">
        <v>0</v>
      </c>
      <c r="T174" s="150">
        <f t="shared" si="23"/>
        <v>0</v>
      </c>
      <c r="AR174" s="151" t="s">
        <v>306</v>
      </c>
      <c r="AT174" s="151" t="s">
        <v>236</v>
      </c>
      <c r="AU174" s="151" t="s">
        <v>88</v>
      </c>
      <c r="AY174" s="13" t="s">
        <v>176</v>
      </c>
      <c r="BE174" s="152">
        <f t="shared" si="24"/>
        <v>0</v>
      </c>
      <c r="BF174" s="152">
        <f t="shared" si="25"/>
        <v>0</v>
      </c>
      <c r="BG174" s="152">
        <f t="shared" si="26"/>
        <v>0</v>
      </c>
      <c r="BH174" s="152">
        <f t="shared" si="27"/>
        <v>0</v>
      </c>
      <c r="BI174" s="152">
        <f t="shared" si="28"/>
        <v>0</v>
      </c>
      <c r="BJ174" s="13" t="s">
        <v>88</v>
      </c>
      <c r="BK174" s="152">
        <f t="shared" si="29"/>
        <v>0</v>
      </c>
      <c r="BL174" s="13" t="s">
        <v>240</v>
      </c>
      <c r="BM174" s="151" t="s">
        <v>1414</v>
      </c>
    </row>
    <row r="175" spans="2:65" s="1" customFormat="1" ht="16.5" customHeight="1">
      <c r="B175" s="28"/>
      <c r="C175" s="153" t="s">
        <v>336</v>
      </c>
      <c r="D175" s="153" t="s">
        <v>236</v>
      </c>
      <c r="E175" s="154" t="s">
        <v>1415</v>
      </c>
      <c r="F175" s="155" t="s">
        <v>1416</v>
      </c>
      <c r="G175" s="156" t="s">
        <v>334</v>
      </c>
      <c r="H175" s="157">
        <v>45</v>
      </c>
      <c r="I175" s="158"/>
      <c r="J175" s="159">
        <f t="shared" si="20"/>
        <v>0</v>
      </c>
      <c r="K175" s="160"/>
      <c r="L175" s="161"/>
      <c r="M175" s="162" t="s">
        <v>1</v>
      </c>
      <c r="N175" s="163" t="s">
        <v>41</v>
      </c>
      <c r="P175" s="149">
        <f t="shared" si="21"/>
        <v>0</v>
      </c>
      <c r="Q175" s="149">
        <v>0</v>
      </c>
      <c r="R175" s="149">
        <f t="shared" si="22"/>
        <v>0</v>
      </c>
      <c r="S175" s="149">
        <v>0</v>
      </c>
      <c r="T175" s="150">
        <f t="shared" si="23"/>
        <v>0</v>
      </c>
      <c r="AR175" s="151" t="s">
        <v>306</v>
      </c>
      <c r="AT175" s="151" t="s">
        <v>236</v>
      </c>
      <c r="AU175" s="151" t="s">
        <v>88</v>
      </c>
      <c r="AY175" s="13" t="s">
        <v>176</v>
      </c>
      <c r="BE175" s="152">
        <f t="shared" si="24"/>
        <v>0</v>
      </c>
      <c r="BF175" s="152">
        <f t="shared" si="25"/>
        <v>0</v>
      </c>
      <c r="BG175" s="152">
        <f t="shared" si="26"/>
        <v>0</v>
      </c>
      <c r="BH175" s="152">
        <f t="shared" si="27"/>
        <v>0</v>
      </c>
      <c r="BI175" s="152">
        <f t="shared" si="28"/>
        <v>0</v>
      </c>
      <c r="BJ175" s="13" t="s">
        <v>88</v>
      </c>
      <c r="BK175" s="152">
        <f t="shared" si="29"/>
        <v>0</v>
      </c>
      <c r="BL175" s="13" t="s">
        <v>240</v>
      </c>
      <c r="BM175" s="151" t="s">
        <v>1417</v>
      </c>
    </row>
    <row r="176" spans="2:65" s="1" customFormat="1" ht="16.5" customHeight="1">
      <c r="B176" s="28"/>
      <c r="C176" s="153" t="s">
        <v>340</v>
      </c>
      <c r="D176" s="153" t="s">
        <v>236</v>
      </c>
      <c r="E176" s="154" t="s">
        <v>1418</v>
      </c>
      <c r="F176" s="155" t="s">
        <v>1419</v>
      </c>
      <c r="G176" s="156" t="s">
        <v>334</v>
      </c>
      <c r="H176" s="157">
        <v>12</v>
      </c>
      <c r="I176" s="158"/>
      <c r="J176" s="159">
        <f t="shared" si="20"/>
        <v>0</v>
      </c>
      <c r="K176" s="160"/>
      <c r="L176" s="161"/>
      <c r="M176" s="162" t="s">
        <v>1</v>
      </c>
      <c r="N176" s="163" t="s">
        <v>41</v>
      </c>
      <c r="P176" s="149">
        <f t="shared" si="21"/>
        <v>0</v>
      </c>
      <c r="Q176" s="149">
        <v>0</v>
      </c>
      <c r="R176" s="149">
        <f t="shared" si="22"/>
        <v>0</v>
      </c>
      <c r="S176" s="149">
        <v>0</v>
      </c>
      <c r="T176" s="150">
        <f t="shared" si="23"/>
        <v>0</v>
      </c>
      <c r="AR176" s="151" t="s">
        <v>306</v>
      </c>
      <c r="AT176" s="151" t="s">
        <v>236</v>
      </c>
      <c r="AU176" s="151" t="s">
        <v>88</v>
      </c>
      <c r="AY176" s="13" t="s">
        <v>176</v>
      </c>
      <c r="BE176" s="152">
        <f t="shared" si="24"/>
        <v>0</v>
      </c>
      <c r="BF176" s="152">
        <f t="shared" si="25"/>
        <v>0</v>
      </c>
      <c r="BG176" s="152">
        <f t="shared" si="26"/>
        <v>0</v>
      </c>
      <c r="BH176" s="152">
        <f t="shared" si="27"/>
        <v>0</v>
      </c>
      <c r="BI176" s="152">
        <f t="shared" si="28"/>
        <v>0</v>
      </c>
      <c r="BJ176" s="13" t="s">
        <v>88</v>
      </c>
      <c r="BK176" s="152">
        <f t="shared" si="29"/>
        <v>0</v>
      </c>
      <c r="BL176" s="13" t="s">
        <v>240</v>
      </c>
      <c r="BM176" s="151" t="s">
        <v>1420</v>
      </c>
    </row>
    <row r="177" spans="2:65" s="1" customFormat="1" ht="24.25" customHeight="1">
      <c r="B177" s="28"/>
      <c r="C177" s="153" t="s">
        <v>344</v>
      </c>
      <c r="D177" s="153" t="s">
        <v>236</v>
      </c>
      <c r="E177" s="154" t="s">
        <v>1421</v>
      </c>
      <c r="F177" s="155" t="s">
        <v>1422</v>
      </c>
      <c r="G177" s="156" t="s">
        <v>1192</v>
      </c>
      <c r="H177" s="157">
        <v>1</v>
      </c>
      <c r="I177" s="158"/>
      <c r="J177" s="159">
        <f t="shared" si="20"/>
        <v>0</v>
      </c>
      <c r="K177" s="160"/>
      <c r="L177" s="161"/>
      <c r="M177" s="162" t="s">
        <v>1</v>
      </c>
      <c r="N177" s="163" t="s">
        <v>41</v>
      </c>
      <c r="P177" s="149">
        <f t="shared" si="21"/>
        <v>0</v>
      </c>
      <c r="Q177" s="149">
        <v>0</v>
      </c>
      <c r="R177" s="149">
        <f t="shared" si="22"/>
        <v>0</v>
      </c>
      <c r="S177" s="149">
        <v>0</v>
      </c>
      <c r="T177" s="150">
        <f t="shared" si="23"/>
        <v>0</v>
      </c>
      <c r="AR177" s="151" t="s">
        <v>306</v>
      </c>
      <c r="AT177" s="151" t="s">
        <v>236</v>
      </c>
      <c r="AU177" s="151" t="s">
        <v>88</v>
      </c>
      <c r="AY177" s="13" t="s">
        <v>176</v>
      </c>
      <c r="BE177" s="152">
        <f t="shared" si="24"/>
        <v>0</v>
      </c>
      <c r="BF177" s="152">
        <f t="shared" si="25"/>
        <v>0</v>
      </c>
      <c r="BG177" s="152">
        <f t="shared" si="26"/>
        <v>0</v>
      </c>
      <c r="BH177" s="152">
        <f t="shared" si="27"/>
        <v>0</v>
      </c>
      <c r="BI177" s="152">
        <f t="shared" si="28"/>
        <v>0</v>
      </c>
      <c r="BJ177" s="13" t="s">
        <v>88</v>
      </c>
      <c r="BK177" s="152">
        <f t="shared" si="29"/>
        <v>0</v>
      </c>
      <c r="BL177" s="13" t="s">
        <v>240</v>
      </c>
      <c r="BM177" s="151" t="s">
        <v>1423</v>
      </c>
    </row>
    <row r="178" spans="2:65" s="1" customFormat="1" ht="24.25" customHeight="1">
      <c r="B178" s="28"/>
      <c r="C178" s="153" t="s">
        <v>349</v>
      </c>
      <c r="D178" s="153" t="s">
        <v>236</v>
      </c>
      <c r="E178" s="154" t="s">
        <v>1424</v>
      </c>
      <c r="F178" s="155" t="s">
        <v>1425</v>
      </c>
      <c r="G178" s="156" t="s">
        <v>1192</v>
      </c>
      <c r="H178" s="157">
        <v>1</v>
      </c>
      <c r="I178" s="158"/>
      <c r="J178" s="159">
        <f t="shared" si="20"/>
        <v>0</v>
      </c>
      <c r="K178" s="160"/>
      <c r="L178" s="161"/>
      <c r="M178" s="162" t="s">
        <v>1</v>
      </c>
      <c r="N178" s="163" t="s">
        <v>41</v>
      </c>
      <c r="P178" s="149">
        <f t="shared" si="21"/>
        <v>0</v>
      </c>
      <c r="Q178" s="149">
        <v>0</v>
      </c>
      <c r="R178" s="149">
        <f t="shared" si="22"/>
        <v>0</v>
      </c>
      <c r="S178" s="149">
        <v>0</v>
      </c>
      <c r="T178" s="150">
        <f t="shared" si="23"/>
        <v>0</v>
      </c>
      <c r="AR178" s="151" t="s">
        <v>306</v>
      </c>
      <c r="AT178" s="151" t="s">
        <v>236</v>
      </c>
      <c r="AU178" s="151" t="s">
        <v>88</v>
      </c>
      <c r="AY178" s="13" t="s">
        <v>176</v>
      </c>
      <c r="BE178" s="152">
        <f t="shared" si="24"/>
        <v>0</v>
      </c>
      <c r="BF178" s="152">
        <f t="shared" si="25"/>
        <v>0</v>
      </c>
      <c r="BG178" s="152">
        <f t="shared" si="26"/>
        <v>0</v>
      </c>
      <c r="BH178" s="152">
        <f t="shared" si="27"/>
        <v>0</v>
      </c>
      <c r="BI178" s="152">
        <f t="shared" si="28"/>
        <v>0</v>
      </c>
      <c r="BJ178" s="13" t="s">
        <v>88</v>
      </c>
      <c r="BK178" s="152">
        <f t="shared" si="29"/>
        <v>0</v>
      </c>
      <c r="BL178" s="13" t="s">
        <v>240</v>
      </c>
      <c r="BM178" s="151" t="s">
        <v>1426</v>
      </c>
    </row>
    <row r="179" spans="2:65" s="1" customFormat="1" ht="24.25" customHeight="1">
      <c r="B179" s="28"/>
      <c r="C179" s="139" t="s">
        <v>353</v>
      </c>
      <c r="D179" s="139" t="s">
        <v>178</v>
      </c>
      <c r="E179" s="140" t="s">
        <v>1427</v>
      </c>
      <c r="F179" s="141" t="s">
        <v>1428</v>
      </c>
      <c r="G179" s="142" t="s">
        <v>529</v>
      </c>
      <c r="H179" s="144"/>
      <c r="I179" s="144"/>
      <c r="J179" s="145">
        <f t="shared" si="20"/>
        <v>0</v>
      </c>
      <c r="K179" s="146"/>
      <c r="L179" s="28"/>
      <c r="M179" s="147" t="s">
        <v>1</v>
      </c>
      <c r="N179" s="148" t="s">
        <v>41</v>
      </c>
      <c r="P179" s="149">
        <f t="shared" si="21"/>
        <v>0</v>
      </c>
      <c r="Q179" s="149">
        <v>0</v>
      </c>
      <c r="R179" s="149">
        <f t="shared" si="22"/>
        <v>0</v>
      </c>
      <c r="S179" s="149">
        <v>0</v>
      </c>
      <c r="T179" s="150">
        <f t="shared" si="23"/>
        <v>0</v>
      </c>
      <c r="AR179" s="151" t="s">
        <v>240</v>
      </c>
      <c r="AT179" s="151" t="s">
        <v>178</v>
      </c>
      <c r="AU179" s="151" t="s">
        <v>88</v>
      </c>
      <c r="AY179" s="13" t="s">
        <v>176</v>
      </c>
      <c r="BE179" s="152">
        <f t="shared" si="24"/>
        <v>0</v>
      </c>
      <c r="BF179" s="152">
        <f t="shared" si="25"/>
        <v>0</v>
      </c>
      <c r="BG179" s="152">
        <f t="shared" si="26"/>
        <v>0</v>
      </c>
      <c r="BH179" s="152">
        <f t="shared" si="27"/>
        <v>0</v>
      </c>
      <c r="BI179" s="152">
        <f t="shared" si="28"/>
        <v>0</v>
      </c>
      <c r="BJ179" s="13" t="s">
        <v>88</v>
      </c>
      <c r="BK179" s="152">
        <f t="shared" si="29"/>
        <v>0</v>
      </c>
      <c r="BL179" s="13" t="s">
        <v>240</v>
      </c>
      <c r="BM179" s="151" t="s">
        <v>1429</v>
      </c>
    </row>
    <row r="180" spans="2:65" s="11" customFormat="1" ht="22.75" customHeight="1">
      <c r="B180" s="127"/>
      <c r="D180" s="128" t="s">
        <v>74</v>
      </c>
      <c r="E180" s="137" t="s">
        <v>1430</v>
      </c>
      <c r="F180" s="137" t="s">
        <v>1431</v>
      </c>
      <c r="I180" s="130"/>
      <c r="J180" s="138">
        <f>BK180</f>
        <v>0</v>
      </c>
      <c r="L180" s="127"/>
      <c r="M180" s="132"/>
      <c r="P180" s="133">
        <f>SUM(P181:P198)</f>
        <v>0</v>
      </c>
      <c r="R180" s="133">
        <f>SUM(R181:R198)</f>
        <v>0</v>
      </c>
      <c r="T180" s="134">
        <f>SUM(T181:T198)</f>
        <v>0</v>
      </c>
      <c r="AR180" s="128" t="s">
        <v>88</v>
      </c>
      <c r="AT180" s="135" t="s">
        <v>74</v>
      </c>
      <c r="AU180" s="135" t="s">
        <v>82</v>
      </c>
      <c r="AY180" s="128" t="s">
        <v>176</v>
      </c>
      <c r="BK180" s="136">
        <f>SUM(BK181:BK198)</f>
        <v>0</v>
      </c>
    </row>
    <row r="181" spans="2:65" s="1" customFormat="1" ht="16.5" customHeight="1">
      <c r="B181" s="28"/>
      <c r="C181" s="153" t="s">
        <v>357</v>
      </c>
      <c r="D181" s="153" t="s">
        <v>236</v>
      </c>
      <c r="E181" s="154" t="s">
        <v>1432</v>
      </c>
      <c r="F181" s="155" t="s">
        <v>1433</v>
      </c>
      <c r="G181" s="156" t="s">
        <v>1434</v>
      </c>
      <c r="H181" s="157">
        <v>24</v>
      </c>
      <c r="I181" s="158"/>
      <c r="J181" s="159">
        <f t="shared" ref="J181:J198" si="30">ROUND(I181*H181,2)</f>
        <v>0</v>
      </c>
      <c r="K181" s="160"/>
      <c r="L181" s="161"/>
      <c r="M181" s="162" t="s">
        <v>1</v>
      </c>
      <c r="N181" s="163" t="s">
        <v>41</v>
      </c>
      <c r="P181" s="149">
        <f t="shared" ref="P181:P198" si="31">O181*H181</f>
        <v>0</v>
      </c>
      <c r="Q181" s="149">
        <v>0</v>
      </c>
      <c r="R181" s="149">
        <f t="shared" ref="R181:R198" si="32">Q181*H181</f>
        <v>0</v>
      </c>
      <c r="S181" s="149">
        <v>0</v>
      </c>
      <c r="T181" s="150">
        <f t="shared" ref="T181:T198" si="33">S181*H181</f>
        <v>0</v>
      </c>
      <c r="AR181" s="151" t="s">
        <v>306</v>
      </c>
      <c r="AT181" s="151" t="s">
        <v>236</v>
      </c>
      <c r="AU181" s="151" t="s">
        <v>88</v>
      </c>
      <c r="AY181" s="13" t="s">
        <v>176</v>
      </c>
      <c r="BE181" s="152">
        <f t="shared" ref="BE181:BE198" si="34">IF(N181="základná",J181,0)</f>
        <v>0</v>
      </c>
      <c r="BF181" s="152">
        <f t="shared" ref="BF181:BF198" si="35">IF(N181="znížená",J181,0)</f>
        <v>0</v>
      </c>
      <c r="BG181" s="152">
        <f t="shared" ref="BG181:BG198" si="36">IF(N181="zákl. prenesená",J181,0)</f>
        <v>0</v>
      </c>
      <c r="BH181" s="152">
        <f t="shared" ref="BH181:BH198" si="37">IF(N181="zníž. prenesená",J181,0)</f>
        <v>0</v>
      </c>
      <c r="BI181" s="152">
        <f t="shared" ref="BI181:BI198" si="38">IF(N181="nulová",J181,0)</f>
        <v>0</v>
      </c>
      <c r="BJ181" s="13" t="s">
        <v>88</v>
      </c>
      <c r="BK181" s="152">
        <f t="shared" ref="BK181:BK198" si="39">ROUND(I181*H181,2)</f>
        <v>0</v>
      </c>
      <c r="BL181" s="13" t="s">
        <v>240</v>
      </c>
      <c r="BM181" s="151" t="s">
        <v>1435</v>
      </c>
    </row>
    <row r="182" spans="2:65" s="1" customFormat="1" ht="33" customHeight="1">
      <c r="B182" s="28"/>
      <c r="C182" s="139" t="s">
        <v>362</v>
      </c>
      <c r="D182" s="139" t="s">
        <v>178</v>
      </c>
      <c r="E182" s="140" t="s">
        <v>1436</v>
      </c>
      <c r="F182" s="141" t="s">
        <v>1437</v>
      </c>
      <c r="G182" s="142" t="s">
        <v>334</v>
      </c>
      <c r="H182" s="143">
        <v>2</v>
      </c>
      <c r="I182" s="144"/>
      <c r="J182" s="145">
        <f t="shared" si="30"/>
        <v>0</v>
      </c>
      <c r="K182" s="146"/>
      <c r="L182" s="28"/>
      <c r="M182" s="147" t="s">
        <v>1</v>
      </c>
      <c r="N182" s="148" t="s">
        <v>41</v>
      </c>
      <c r="P182" s="149">
        <f t="shared" si="31"/>
        <v>0</v>
      </c>
      <c r="Q182" s="149">
        <v>0</v>
      </c>
      <c r="R182" s="149">
        <f t="shared" si="32"/>
        <v>0</v>
      </c>
      <c r="S182" s="149">
        <v>0</v>
      </c>
      <c r="T182" s="150">
        <f t="shared" si="33"/>
        <v>0</v>
      </c>
      <c r="AR182" s="151" t="s">
        <v>240</v>
      </c>
      <c r="AT182" s="151" t="s">
        <v>178</v>
      </c>
      <c r="AU182" s="151" t="s">
        <v>88</v>
      </c>
      <c r="AY182" s="13" t="s">
        <v>176</v>
      </c>
      <c r="BE182" s="152">
        <f t="shared" si="34"/>
        <v>0</v>
      </c>
      <c r="BF182" s="152">
        <f t="shared" si="35"/>
        <v>0</v>
      </c>
      <c r="BG182" s="152">
        <f t="shared" si="36"/>
        <v>0</v>
      </c>
      <c r="BH182" s="152">
        <f t="shared" si="37"/>
        <v>0</v>
      </c>
      <c r="BI182" s="152">
        <f t="shared" si="38"/>
        <v>0</v>
      </c>
      <c r="BJ182" s="13" t="s">
        <v>88</v>
      </c>
      <c r="BK182" s="152">
        <f t="shared" si="39"/>
        <v>0</v>
      </c>
      <c r="BL182" s="13" t="s">
        <v>240</v>
      </c>
      <c r="BM182" s="151" t="s">
        <v>1438</v>
      </c>
    </row>
    <row r="183" spans="2:65" s="1" customFormat="1" ht="24.25" customHeight="1">
      <c r="B183" s="28"/>
      <c r="C183" s="153" t="s">
        <v>366</v>
      </c>
      <c r="D183" s="153" t="s">
        <v>236</v>
      </c>
      <c r="E183" s="154" t="s">
        <v>1439</v>
      </c>
      <c r="F183" s="155" t="s">
        <v>1440</v>
      </c>
      <c r="G183" s="156" t="s">
        <v>334</v>
      </c>
      <c r="H183" s="157">
        <v>2</v>
      </c>
      <c r="I183" s="158"/>
      <c r="J183" s="159">
        <f t="shared" si="30"/>
        <v>0</v>
      </c>
      <c r="K183" s="160"/>
      <c r="L183" s="161"/>
      <c r="M183" s="162" t="s">
        <v>1</v>
      </c>
      <c r="N183" s="163" t="s">
        <v>41</v>
      </c>
      <c r="P183" s="149">
        <f t="shared" si="31"/>
        <v>0</v>
      </c>
      <c r="Q183" s="149">
        <v>0</v>
      </c>
      <c r="R183" s="149">
        <f t="shared" si="32"/>
        <v>0</v>
      </c>
      <c r="S183" s="149">
        <v>0</v>
      </c>
      <c r="T183" s="150">
        <f t="shared" si="33"/>
        <v>0</v>
      </c>
      <c r="AR183" s="151" t="s">
        <v>306</v>
      </c>
      <c r="AT183" s="151" t="s">
        <v>236</v>
      </c>
      <c r="AU183" s="151" t="s">
        <v>88</v>
      </c>
      <c r="AY183" s="13" t="s">
        <v>176</v>
      </c>
      <c r="BE183" s="152">
        <f t="shared" si="34"/>
        <v>0</v>
      </c>
      <c r="BF183" s="152">
        <f t="shared" si="35"/>
        <v>0</v>
      </c>
      <c r="BG183" s="152">
        <f t="shared" si="36"/>
        <v>0</v>
      </c>
      <c r="BH183" s="152">
        <f t="shared" si="37"/>
        <v>0</v>
      </c>
      <c r="BI183" s="152">
        <f t="shared" si="38"/>
        <v>0</v>
      </c>
      <c r="BJ183" s="13" t="s">
        <v>88</v>
      </c>
      <c r="BK183" s="152">
        <f t="shared" si="39"/>
        <v>0</v>
      </c>
      <c r="BL183" s="13" t="s">
        <v>240</v>
      </c>
      <c r="BM183" s="151" t="s">
        <v>1441</v>
      </c>
    </row>
    <row r="184" spans="2:65" s="1" customFormat="1" ht="24.25" customHeight="1">
      <c r="B184" s="28"/>
      <c r="C184" s="139" t="s">
        <v>370</v>
      </c>
      <c r="D184" s="139" t="s">
        <v>178</v>
      </c>
      <c r="E184" s="140" t="s">
        <v>1442</v>
      </c>
      <c r="F184" s="141" t="s">
        <v>1443</v>
      </c>
      <c r="G184" s="142" t="s">
        <v>334</v>
      </c>
      <c r="H184" s="143">
        <v>4</v>
      </c>
      <c r="I184" s="144"/>
      <c r="J184" s="145">
        <f t="shared" si="30"/>
        <v>0</v>
      </c>
      <c r="K184" s="146"/>
      <c r="L184" s="28"/>
      <c r="M184" s="147" t="s">
        <v>1</v>
      </c>
      <c r="N184" s="148" t="s">
        <v>41</v>
      </c>
      <c r="P184" s="149">
        <f t="shared" si="31"/>
        <v>0</v>
      </c>
      <c r="Q184" s="149">
        <v>0</v>
      </c>
      <c r="R184" s="149">
        <f t="shared" si="32"/>
        <v>0</v>
      </c>
      <c r="S184" s="149">
        <v>0</v>
      </c>
      <c r="T184" s="150">
        <f t="shared" si="33"/>
        <v>0</v>
      </c>
      <c r="AR184" s="151" t="s">
        <v>240</v>
      </c>
      <c r="AT184" s="151" t="s">
        <v>178</v>
      </c>
      <c r="AU184" s="151" t="s">
        <v>88</v>
      </c>
      <c r="AY184" s="13" t="s">
        <v>176</v>
      </c>
      <c r="BE184" s="152">
        <f t="shared" si="34"/>
        <v>0</v>
      </c>
      <c r="BF184" s="152">
        <f t="shared" si="35"/>
        <v>0</v>
      </c>
      <c r="BG184" s="152">
        <f t="shared" si="36"/>
        <v>0</v>
      </c>
      <c r="BH184" s="152">
        <f t="shared" si="37"/>
        <v>0</v>
      </c>
      <c r="BI184" s="152">
        <f t="shared" si="38"/>
        <v>0</v>
      </c>
      <c r="BJ184" s="13" t="s">
        <v>88</v>
      </c>
      <c r="BK184" s="152">
        <f t="shared" si="39"/>
        <v>0</v>
      </c>
      <c r="BL184" s="13" t="s">
        <v>240</v>
      </c>
      <c r="BM184" s="151" t="s">
        <v>1444</v>
      </c>
    </row>
    <row r="185" spans="2:65" s="1" customFormat="1" ht="24.25" customHeight="1">
      <c r="B185" s="28"/>
      <c r="C185" s="153" t="s">
        <v>374</v>
      </c>
      <c r="D185" s="153" t="s">
        <v>236</v>
      </c>
      <c r="E185" s="154" t="s">
        <v>1445</v>
      </c>
      <c r="F185" s="155" t="s">
        <v>1446</v>
      </c>
      <c r="G185" s="156" t="s">
        <v>334</v>
      </c>
      <c r="H185" s="157">
        <v>1</v>
      </c>
      <c r="I185" s="158"/>
      <c r="J185" s="159">
        <f t="shared" si="30"/>
        <v>0</v>
      </c>
      <c r="K185" s="160"/>
      <c r="L185" s="161"/>
      <c r="M185" s="162" t="s">
        <v>1</v>
      </c>
      <c r="N185" s="163" t="s">
        <v>41</v>
      </c>
      <c r="P185" s="149">
        <f t="shared" si="31"/>
        <v>0</v>
      </c>
      <c r="Q185" s="149">
        <v>0</v>
      </c>
      <c r="R185" s="149">
        <f t="shared" si="32"/>
        <v>0</v>
      </c>
      <c r="S185" s="149">
        <v>0</v>
      </c>
      <c r="T185" s="150">
        <f t="shared" si="33"/>
        <v>0</v>
      </c>
      <c r="AR185" s="151" t="s">
        <v>306</v>
      </c>
      <c r="AT185" s="151" t="s">
        <v>236</v>
      </c>
      <c r="AU185" s="151" t="s">
        <v>88</v>
      </c>
      <c r="AY185" s="13" t="s">
        <v>176</v>
      </c>
      <c r="BE185" s="152">
        <f t="shared" si="34"/>
        <v>0</v>
      </c>
      <c r="BF185" s="152">
        <f t="shared" si="35"/>
        <v>0</v>
      </c>
      <c r="BG185" s="152">
        <f t="shared" si="36"/>
        <v>0</v>
      </c>
      <c r="BH185" s="152">
        <f t="shared" si="37"/>
        <v>0</v>
      </c>
      <c r="BI185" s="152">
        <f t="shared" si="38"/>
        <v>0</v>
      </c>
      <c r="BJ185" s="13" t="s">
        <v>88</v>
      </c>
      <c r="BK185" s="152">
        <f t="shared" si="39"/>
        <v>0</v>
      </c>
      <c r="BL185" s="13" t="s">
        <v>240</v>
      </c>
      <c r="BM185" s="151" t="s">
        <v>1447</v>
      </c>
    </row>
    <row r="186" spans="2:65" s="1" customFormat="1" ht="24.25" customHeight="1">
      <c r="B186" s="28"/>
      <c r="C186" s="153" t="s">
        <v>378</v>
      </c>
      <c r="D186" s="153" t="s">
        <v>236</v>
      </c>
      <c r="E186" s="154" t="s">
        <v>1448</v>
      </c>
      <c r="F186" s="155" t="s">
        <v>1449</v>
      </c>
      <c r="G186" s="156" t="s">
        <v>334</v>
      </c>
      <c r="H186" s="157">
        <v>3</v>
      </c>
      <c r="I186" s="158"/>
      <c r="J186" s="159">
        <f t="shared" si="30"/>
        <v>0</v>
      </c>
      <c r="K186" s="160"/>
      <c r="L186" s="161"/>
      <c r="M186" s="162" t="s">
        <v>1</v>
      </c>
      <c r="N186" s="163" t="s">
        <v>41</v>
      </c>
      <c r="P186" s="149">
        <f t="shared" si="31"/>
        <v>0</v>
      </c>
      <c r="Q186" s="149">
        <v>0</v>
      </c>
      <c r="R186" s="149">
        <f t="shared" si="32"/>
        <v>0</v>
      </c>
      <c r="S186" s="149">
        <v>0</v>
      </c>
      <c r="T186" s="150">
        <f t="shared" si="33"/>
        <v>0</v>
      </c>
      <c r="AR186" s="151" t="s">
        <v>306</v>
      </c>
      <c r="AT186" s="151" t="s">
        <v>236</v>
      </c>
      <c r="AU186" s="151" t="s">
        <v>88</v>
      </c>
      <c r="AY186" s="13" t="s">
        <v>176</v>
      </c>
      <c r="BE186" s="152">
        <f t="shared" si="34"/>
        <v>0</v>
      </c>
      <c r="BF186" s="152">
        <f t="shared" si="35"/>
        <v>0</v>
      </c>
      <c r="BG186" s="152">
        <f t="shared" si="36"/>
        <v>0</v>
      </c>
      <c r="BH186" s="152">
        <f t="shared" si="37"/>
        <v>0</v>
      </c>
      <c r="BI186" s="152">
        <f t="shared" si="38"/>
        <v>0</v>
      </c>
      <c r="BJ186" s="13" t="s">
        <v>88</v>
      </c>
      <c r="BK186" s="152">
        <f t="shared" si="39"/>
        <v>0</v>
      </c>
      <c r="BL186" s="13" t="s">
        <v>240</v>
      </c>
      <c r="BM186" s="151" t="s">
        <v>1450</v>
      </c>
    </row>
    <row r="187" spans="2:65" s="1" customFormat="1" ht="24.25" customHeight="1">
      <c r="B187" s="28"/>
      <c r="C187" s="139" t="s">
        <v>382</v>
      </c>
      <c r="D187" s="139" t="s">
        <v>178</v>
      </c>
      <c r="E187" s="140" t="s">
        <v>1451</v>
      </c>
      <c r="F187" s="141" t="s">
        <v>1452</v>
      </c>
      <c r="G187" s="142" t="s">
        <v>334</v>
      </c>
      <c r="H187" s="143">
        <v>2</v>
      </c>
      <c r="I187" s="144"/>
      <c r="J187" s="145">
        <f t="shared" si="30"/>
        <v>0</v>
      </c>
      <c r="K187" s="146"/>
      <c r="L187" s="28"/>
      <c r="M187" s="147" t="s">
        <v>1</v>
      </c>
      <c r="N187" s="148" t="s">
        <v>41</v>
      </c>
      <c r="P187" s="149">
        <f t="shared" si="31"/>
        <v>0</v>
      </c>
      <c r="Q187" s="149">
        <v>0</v>
      </c>
      <c r="R187" s="149">
        <f t="shared" si="32"/>
        <v>0</v>
      </c>
      <c r="S187" s="149">
        <v>0</v>
      </c>
      <c r="T187" s="150">
        <f t="shared" si="33"/>
        <v>0</v>
      </c>
      <c r="AR187" s="151" t="s">
        <v>240</v>
      </c>
      <c r="AT187" s="151" t="s">
        <v>178</v>
      </c>
      <c r="AU187" s="151" t="s">
        <v>88</v>
      </c>
      <c r="AY187" s="13" t="s">
        <v>176</v>
      </c>
      <c r="BE187" s="152">
        <f t="shared" si="34"/>
        <v>0</v>
      </c>
      <c r="BF187" s="152">
        <f t="shared" si="35"/>
        <v>0</v>
      </c>
      <c r="BG187" s="152">
        <f t="shared" si="36"/>
        <v>0</v>
      </c>
      <c r="BH187" s="152">
        <f t="shared" si="37"/>
        <v>0</v>
      </c>
      <c r="BI187" s="152">
        <f t="shared" si="38"/>
        <v>0</v>
      </c>
      <c r="BJ187" s="13" t="s">
        <v>88</v>
      </c>
      <c r="BK187" s="152">
        <f t="shared" si="39"/>
        <v>0</v>
      </c>
      <c r="BL187" s="13" t="s">
        <v>240</v>
      </c>
      <c r="BM187" s="151" t="s">
        <v>1453</v>
      </c>
    </row>
    <row r="188" spans="2:65" s="1" customFormat="1" ht="24.25" customHeight="1">
      <c r="B188" s="28"/>
      <c r="C188" s="153" t="s">
        <v>386</v>
      </c>
      <c r="D188" s="153" t="s">
        <v>236</v>
      </c>
      <c r="E188" s="154" t="s">
        <v>1454</v>
      </c>
      <c r="F188" s="155" t="s">
        <v>1455</v>
      </c>
      <c r="G188" s="156" t="s">
        <v>334</v>
      </c>
      <c r="H188" s="157">
        <v>2</v>
      </c>
      <c r="I188" s="158"/>
      <c r="J188" s="159">
        <f t="shared" si="30"/>
        <v>0</v>
      </c>
      <c r="K188" s="160"/>
      <c r="L188" s="161"/>
      <c r="M188" s="162" t="s">
        <v>1</v>
      </c>
      <c r="N188" s="163" t="s">
        <v>41</v>
      </c>
      <c r="P188" s="149">
        <f t="shared" si="31"/>
        <v>0</v>
      </c>
      <c r="Q188" s="149">
        <v>0</v>
      </c>
      <c r="R188" s="149">
        <f t="shared" si="32"/>
        <v>0</v>
      </c>
      <c r="S188" s="149">
        <v>0</v>
      </c>
      <c r="T188" s="150">
        <f t="shared" si="33"/>
        <v>0</v>
      </c>
      <c r="AR188" s="151" t="s">
        <v>306</v>
      </c>
      <c r="AT188" s="151" t="s">
        <v>236</v>
      </c>
      <c r="AU188" s="151" t="s">
        <v>88</v>
      </c>
      <c r="AY188" s="13" t="s">
        <v>176</v>
      </c>
      <c r="BE188" s="152">
        <f t="shared" si="34"/>
        <v>0</v>
      </c>
      <c r="BF188" s="152">
        <f t="shared" si="35"/>
        <v>0</v>
      </c>
      <c r="BG188" s="152">
        <f t="shared" si="36"/>
        <v>0</v>
      </c>
      <c r="BH188" s="152">
        <f t="shared" si="37"/>
        <v>0</v>
      </c>
      <c r="BI188" s="152">
        <f t="shared" si="38"/>
        <v>0</v>
      </c>
      <c r="BJ188" s="13" t="s">
        <v>88</v>
      </c>
      <c r="BK188" s="152">
        <f t="shared" si="39"/>
        <v>0</v>
      </c>
      <c r="BL188" s="13" t="s">
        <v>240</v>
      </c>
      <c r="BM188" s="151" t="s">
        <v>1456</v>
      </c>
    </row>
    <row r="189" spans="2:65" s="1" customFormat="1" ht="33" customHeight="1">
      <c r="B189" s="28"/>
      <c r="C189" s="139" t="s">
        <v>390</v>
      </c>
      <c r="D189" s="139" t="s">
        <v>178</v>
      </c>
      <c r="E189" s="140" t="s">
        <v>1457</v>
      </c>
      <c r="F189" s="141" t="s">
        <v>1458</v>
      </c>
      <c r="G189" s="142" t="s">
        <v>334</v>
      </c>
      <c r="H189" s="143">
        <v>8</v>
      </c>
      <c r="I189" s="144"/>
      <c r="J189" s="145">
        <f t="shared" si="30"/>
        <v>0</v>
      </c>
      <c r="K189" s="146"/>
      <c r="L189" s="28"/>
      <c r="M189" s="147" t="s">
        <v>1</v>
      </c>
      <c r="N189" s="148" t="s">
        <v>41</v>
      </c>
      <c r="P189" s="149">
        <f t="shared" si="31"/>
        <v>0</v>
      </c>
      <c r="Q189" s="149">
        <v>0</v>
      </c>
      <c r="R189" s="149">
        <f t="shared" si="32"/>
        <v>0</v>
      </c>
      <c r="S189" s="149">
        <v>0</v>
      </c>
      <c r="T189" s="150">
        <f t="shared" si="33"/>
        <v>0</v>
      </c>
      <c r="AR189" s="151" t="s">
        <v>240</v>
      </c>
      <c r="AT189" s="151" t="s">
        <v>178</v>
      </c>
      <c r="AU189" s="151" t="s">
        <v>88</v>
      </c>
      <c r="AY189" s="13" t="s">
        <v>176</v>
      </c>
      <c r="BE189" s="152">
        <f t="shared" si="34"/>
        <v>0</v>
      </c>
      <c r="BF189" s="152">
        <f t="shared" si="35"/>
        <v>0</v>
      </c>
      <c r="BG189" s="152">
        <f t="shared" si="36"/>
        <v>0</v>
      </c>
      <c r="BH189" s="152">
        <f t="shared" si="37"/>
        <v>0</v>
      </c>
      <c r="BI189" s="152">
        <f t="shared" si="38"/>
        <v>0</v>
      </c>
      <c r="BJ189" s="13" t="s">
        <v>88</v>
      </c>
      <c r="BK189" s="152">
        <f t="shared" si="39"/>
        <v>0</v>
      </c>
      <c r="BL189" s="13" t="s">
        <v>240</v>
      </c>
      <c r="BM189" s="151" t="s">
        <v>1459</v>
      </c>
    </row>
    <row r="190" spans="2:65" s="1" customFormat="1" ht="24.25" customHeight="1">
      <c r="B190" s="28"/>
      <c r="C190" s="153" t="s">
        <v>394</v>
      </c>
      <c r="D190" s="153" t="s">
        <v>236</v>
      </c>
      <c r="E190" s="154" t="s">
        <v>1460</v>
      </c>
      <c r="F190" s="155" t="s">
        <v>1461</v>
      </c>
      <c r="G190" s="156" t="s">
        <v>334</v>
      </c>
      <c r="H190" s="157">
        <v>4</v>
      </c>
      <c r="I190" s="158"/>
      <c r="J190" s="159">
        <f t="shared" si="30"/>
        <v>0</v>
      </c>
      <c r="K190" s="160"/>
      <c r="L190" s="161"/>
      <c r="M190" s="162" t="s">
        <v>1</v>
      </c>
      <c r="N190" s="163" t="s">
        <v>41</v>
      </c>
      <c r="P190" s="149">
        <f t="shared" si="31"/>
        <v>0</v>
      </c>
      <c r="Q190" s="149">
        <v>0</v>
      </c>
      <c r="R190" s="149">
        <f t="shared" si="32"/>
        <v>0</v>
      </c>
      <c r="S190" s="149">
        <v>0</v>
      </c>
      <c r="T190" s="150">
        <f t="shared" si="33"/>
        <v>0</v>
      </c>
      <c r="AR190" s="151" t="s">
        <v>306</v>
      </c>
      <c r="AT190" s="151" t="s">
        <v>236</v>
      </c>
      <c r="AU190" s="151" t="s">
        <v>88</v>
      </c>
      <c r="AY190" s="13" t="s">
        <v>176</v>
      </c>
      <c r="BE190" s="152">
        <f t="shared" si="34"/>
        <v>0</v>
      </c>
      <c r="BF190" s="152">
        <f t="shared" si="35"/>
        <v>0</v>
      </c>
      <c r="BG190" s="152">
        <f t="shared" si="36"/>
        <v>0</v>
      </c>
      <c r="BH190" s="152">
        <f t="shared" si="37"/>
        <v>0</v>
      </c>
      <c r="BI190" s="152">
        <f t="shared" si="38"/>
        <v>0</v>
      </c>
      <c r="BJ190" s="13" t="s">
        <v>88</v>
      </c>
      <c r="BK190" s="152">
        <f t="shared" si="39"/>
        <v>0</v>
      </c>
      <c r="BL190" s="13" t="s">
        <v>240</v>
      </c>
      <c r="BM190" s="151" t="s">
        <v>1462</v>
      </c>
    </row>
    <row r="191" spans="2:65" s="1" customFormat="1" ht="24.25" customHeight="1">
      <c r="B191" s="28"/>
      <c r="C191" s="153" t="s">
        <v>398</v>
      </c>
      <c r="D191" s="153" t="s">
        <v>236</v>
      </c>
      <c r="E191" s="154" t="s">
        <v>1463</v>
      </c>
      <c r="F191" s="155" t="s">
        <v>1464</v>
      </c>
      <c r="G191" s="156" t="s">
        <v>334</v>
      </c>
      <c r="H191" s="157">
        <v>4</v>
      </c>
      <c r="I191" s="158"/>
      <c r="J191" s="159">
        <f t="shared" si="30"/>
        <v>0</v>
      </c>
      <c r="K191" s="160"/>
      <c r="L191" s="161"/>
      <c r="M191" s="162" t="s">
        <v>1</v>
      </c>
      <c r="N191" s="163" t="s">
        <v>41</v>
      </c>
      <c r="P191" s="149">
        <f t="shared" si="31"/>
        <v>0</v>
      </c>
      <c r="Q191" s="149">
        <v>0</v>
      </c>
      <c r="R191" s="149">
        <f t="shared" si="32"/>
        <v>0</v>
      </c>
      <c r="S191" s="149">
        <v>0</v>
      </c>
      <c r="T191" s="150">
        <f t="shared" si="33"/>
        <v>0</v>
      </c>
      <c r="AR191" s="151" t="s">
        <v>306</v>
      </c>
      <c r="AT191" s="151" t="s">
        <v>236</v>
      </c>
      <c r="AU191" s="151" t="s">
        <v>88</v>
      </c>
      <c r="AY191" s="13" t="s">
        <v>176</v>
      </c>
      <c r="BE191" s="152">
        <f t="shared" si="34"/>
        <v>0</v>
      </c>
      <c r="BF191" s="152">
        <f t="shared" si="35"/>
        <v>0</v>
      </c>
      <c r="BG191" s="152">
        <f t="shared" si="36"/>
        <v>0</v>
      </c>
      <c r="BH191" s="152">
        <f t="shared" si="37"/>
        <v>0</v>
      </c>
      <c r="BI191" s="152">
        <f t="shared" si="38"/>
        <v>0</v>
      </c>
      <c r="BJ191" s="13" t="s">
        <v>88</v>
      </c>
      <c r="BK191" s="152">
        <f t="shared" si="39"/>
        <v>0</v>
      </c>
      <c r="BL191" s="13" t="s">
        <v>240</v>
      </c>
      <c r="BM191" s="151" t="s">
        <v>1465</v>
      </c>
    </row>
    <row r="192" spans="2:65" s="1" customFormat="1" ht="44.25" customHeight="1">
      <c r="B192" s="28"/>
      <c r="C192" s="153" t="s">
        <v>402</v>
      </c>
      <c r="D192" s="153" t="s">
        <v>236</v>
      </c>
      <c r="E192" s="154" t="s">
        <v>1466</v>
      </c>
      <c r="F192" s="155" t="s">
        <v>1467</v>
      </c>
      <c r="G192" s="156" t="s">
        <v>1192</v>
      </c>
      <c r="H192" s="157">
        <v>1</v>
      </c>
      <c r="I192" s="158"/>
      <c r="J192" s="159">
        <f t="shared" si="30"/>
        <v>0</v>
      </c>
      <c r="K192" s="160"/>
      <c r="L192" s="161"/>
      <c r="M192" s="162" t="s">
        <v>1</v>
      </c>
      <c r="N192" s="163" t="s">
        <v>41</v>
      </c>
      <c r="P192" s="149">
        <f t="shared" si="31"/>
        <v>0</v>
      </c>
      <c r="Q192" s="149">
        <v>0</v>
      </c>
      <c r="R192" s="149">
        <f t="shared" si="32"/>
        <v>0</v>
      </c>
      <c r="S192" s="149">
        <v>0</v>
      </c>
      <c r="T192" s="150">
        <f t="shared" si="33"/>
        <v>0</v>
      </c>
      <c r="AR192" s="151" t="s">
        <v>306</v>
      </c>
      <c r="AT192" s="151" t="s">
        <v>236</v>
      </c>
      <c r="AU192" s="151" t="s">
        <v>88</v>
      </c>
      <c r="AY192" s="13" t="s">
        <v>176</v>
      </c>
      <c r="BE192" s="152">
        <f t="shared" si="34"/>
        <v>0</v>
      </c>
      <c r="BF192" s="152">
        <f t="shared" si="35"/>
        <v>0</v>
      </c>
      <c r="BG192" s="152">
        <f t="shared" si="36"/>
        <v>0</v>
      </c>
      <c r="BH192" s="152">
        <f t="shared" si="37"/>
        <v>0</v>
      </c>
      <c r="BI192" s="152">
        <f t="shared" si="38"/>
        <v>0</v>
      </c>
      <c r="BJ192" s="13" t="s">
        <v>88</v>
      </c>
      <c r="BK192" s="152">
        <f t="shared" si="39"/>
        <v>0</v>
      </c>
      <c r="BL192" s="13" t="s">
        <v>240</v>
      </c>
      <c r="BM192" s="151" t="s">
        <v>1468</v>
      </c>
    </row>
    <row r="193" spans="2:65" s="1" customFormat="1" ht="21.75" customHeight="1">
      <c r="B193" s="28"/>
      <c r="C193" s="139" t="s">
        <v>406</v>
      </c>
      <c r="D193" s="139" t="s">
        <v>178</v>
      </c>
      <c r="E193" s="140" t="s">
        <v>1469</v>
      </c>
      <c r="F193" s="141" t="s">
        <v>1470</v>
      </c>
      <c r="G193" s="142" t="s">
        <v>334</v>
      </c>
      <c r="H193" s="143">
        <v>3</v>
      </c>
      <c r="I193" s="144"/>
      <c r="J193" s="145">
        <f t="shared" si="30"/>
        <v>0</v>
      </c>
      <c r="K193" s="146"/>
      <c r="L193" s="28"/>
      <c r="M193" s="147" t="s">
        <v>1</v>
      </c>
      <c r="N193" s="148" t="s">
        <v>41</v>
      </c>
      <c r="P193" s="149">
        <f t="shared" si="31"/>
        <v>0</v>
      </c>
      <c r="Q193" s="149">
        <v>0</v>
      </c>
      <c r="R193" s="149">
        <f t="shared" si="32"/>
        <v>0</v>
      </c>
      <c r="S193" s="149">
        <v>0</v>
      </c>
      <c r="T193" s="150">
        <f t="shared" si="33"/>
        <v>0</v>
      </c>
      <c r="AR193" s="151" t="s">
        <v>240</v>
      </c>
      <c r="AT193" s="151" t="s">
        <v>178</v>
      </c>
      <c r="AU193" s="151" t="s">
        <v>88</v>
      </c>
      <c r="AY193" s="13" t="s">
        <v>176</v>
      </c>
      <c r="BE193" s="152">
        <f t="shared" si="34"/>
        <v>0</v>
      </c>
      <c r="BF193" s="152">
        <f t="shared" si="35"/>
        <v>0</v>
      </c>
      <c r="BG193" s="152">
        <f t="shared" si="36"/>
        <v>0</v>
      </c>
      <c r="BH193" s="152">
        <f t="shared" si="37"/>
        <v>0</v>
      </c>
      <c r="BI193" s="152">
        <f t="shared" si="38"/>
        <v>0</v>
      </c>
      <c r="BJ193" s="13" t="s">
        <v>88</v>
      </c>
      <c r="BK193" s="152">
        <f t="shared" si="39"/>
        <v>0</v>
      </c>
      <c r="BL193" s="13" t="s">
        <v>240</v>
      </c>
      <c r="BM193" s="151" t="s">
        <v>1471</v>
      </c>
    </row>
    <row r="194" spans="2:65" s="1" customFormat="1" ht="37.75" customHeight="1">
      <c r="B194" s="28"/>
      <c r="C194" s="153" t="s">
        <v>410</v>
      </c>
      <c r="D194" s="153" t="s">
        <v>236</v>
      </c>
      <c r="E194" s="154" t="s">
        <v>1472</v>
      </c>
      <c r="F194" s="155" t="s">
        <v>1473</v>
      </c>
      <c r="G194" s="156" t="s">
        <v>334</v>
      </c>
      <c r="H194" s="157">
        <v>3</v>
      </c>
      <c r="I194" s="158"/>
      <c r="J194" s="159">
        <f t="shared" si="30"/>
        <v>0</v>
      </c>
      <c r="K194" s="160"/>
      <c r="L194" s="161"/>
      <c r="M194" s="162" t="s">
        <v>1</v>
      </c>
      <c r="N194" s="163" t="s">
        <v>41</v>
      </c>
      <c r="P194" s="149">
        <f t="shared" si="31"/>
        <v>0</v>
      </c>
      <c r="Q194" s="149">
        <v>0</v>
      </c>
      <c r="R194" s="149">
        <f t="shared" si="32"/>
        <v>0</v>
      </c>
      <c r="S194" s="149">
        <v>0</v>
      </c>
      <c r="T194" s="150">
        <f t="shared" si="33"/>
        <v>0</v>
      </c>
      <c r="AR194" s="151" t="s">
        <v>306</v>
      </c>
      <c r="AT194" s="151" t="s">
        <v>236</v>
      </c>
      <c r="AU194" s="151" t="s">
        <v>88</v>
      </c>
      <c r="AY194" s="13" t="s">
        <v>176</v>
      </c>
      <c r="BE194" s="152">
        <f t="shared" si="34"/>
        <v>0</v>
      </c>
      <c r="BF194" s="152">
        <f t="shared" si="35"/>
        <v>0</v>
      </c>
      <c r="BG194" s="152">
        <f t="shared" si="36"/>
        <v>0</v>
      </c>
      <c r="BH194" s="152">
        <f t="shared" si="37"/>
        <v>0</v>
      </c>
      <c r="BI194" s="152">
        <f t="shared" si="38"/>
        <v>0</v>
      </c>
      <c r="BJ194" s="13" t="s">
        <v>88</v>
      </c>
      <c r="BK194" s="152">
        <f t="shared" si="39"/>
        <v>0</v>
      </c>
      <c r="BL194" s="13" t="s">
        <v>240</v>
      </c>
      <c r="BM194" s="151" t="s">
        <v>1474</v>
      </c>
    </row>
    <row r="195" spans="2:65" s="1" customFormat="1" ht="16.5" customHeight="1">
      <c r="B195" s="28"/>
      <c r="C195" s="153" t="s">
        <v>414</v>
      </c>
      <c r="D195" s="153" t="s">
        <v>236</v>
      </c>
      <c r="E195" s="154" t="s">
        <v>1475</v>
      </c>
      <c r="F195" s="155" t="s">
        <v>1476</v>
      </c>
      <c r="G195" s="156" t="s">
        <v>1192</v>
      </c>
      <c r="H195" s="157">
        <v>1</v>
      </c>
      <c r="I195" s="158"/>
      <c r="J195" s="159">
        <f t="shared" si="30"/>
        <v>0</v>
      </c>
      <c r="K195" s="160"/>
      <c r="L195" s="161"/>
      <c r="M195" s="162" t="s">
        <v>1</v>
      </c>
      <c r="N195" s="163" t="s">
        <v>41</v>
      </c>
      <c r="P195" s="149">
        <f t="shared" si="31"/>
        <v>0</v>
      </c>
      <c r="Q195" s="149">
        <v>0</v>
      </c>
      <c r="R195" s="149">
        <f t="shared" si="32"/>
        <v>0</v>
      </c>
      <c r="S195" s="149">
        <v>0</v>
      </c>
      <c r="T195" s="150">
        <f t="shared" si="33"/>
        <v>0</v>
      </c>
      <c r="AR195" s="151" t="s">
        <v>306</v>
      </c>
      <c r="AT195" s="151" t="s">
        <v>236</v>
      </c>
      <c r="AU195" s="151" t="s">
        <v>88</v>
      </c>
      <c r="AY195" s="13" t="s">
        <v>176</v>
      </c>
      <c r="BE195" s="152">
        <f t="shared" si="34"/>
        <v>0</v>
      </c>
      <c r="BF195" s="152">
        <f t="shared" si="35"/>
        <v>0</v>
      </c>
      <c r="BG195" s="152">
        <f t="shared" si="36"/>
        <v>0</v>
      </c>
      <c r="BH195" s="152">
        <f t="shared" si="37"/>
        <v>0</v>
      </c>
      <c r="BI195" s="152">
        <f t="shared" si="38"/>
        <v>0</v>
      </c>
      <c r="BJ195" s="13" t="s">
        <v>88</v>
      </c>
      <c r="BK195" s="152">
        <f t="shared" si="39"/>
        <v>0</v>
      </c>
      <c r="BL195" s="13" t="s">
        <v>240</v>
      </c>
      <c r="BM195" s="151" t="s">
        <v>1477</v>
      </c>
    </row>
    <row r="196" spans="2:65" s="1" customFormat="1" ht="16.5" customHeight="1">
      <c r="B196" s="28"/>
      <c r="C196" s="153" t="s">
        <v>418</v>
      </c>
      <c r="D196" s="153" t="s">
        <v>236</v>
      </c>
      <c r="E196" s="154" t="s">
        <v>1478</v>
      </c>
      <c r="F196" s="155" t="s">
        <v>1479</v>
      </c>
      <c r="G196" s="156" t="s">
        <v>1192</v>
      </c>
      <c r="H196" s="157">
        <v>1</v>
      </c>
      <c r="I196" s="158"/>
      <c r="J196" s="159">
        <f t="shared" si="30"/>
        <v>0</v>
      </c>
      <c r="K196" s="160"/>
      <c r="L196" s="161"/>
      <c r="M196" s="162" t="s">
        <v>1</v>
      </c>
      <c r="N196" s="163" t="s">
        <v>41</v>
      </c>
      <c r="P196" s="149">
        <f t="shared" si="31"/>
        <v>0</v>
      </c>
      <c r="Q196" s="149">
        <v>0</v>
      </c>
      <c r="R196" s="149">
        <f t="shared" si="32"/>
        <v>0</v>
      </c>
      <c r="S196" s="149">
        <v>0</v>
      </c>
      <c r="T196" s="150">
        <f t="shared" si="33"/>
        <v>0</v>
      </c>
      <c r="AR196" s="151" t="s">
        <v>306</v>
      </c>
      <c r="AT196" s="151" t="s">
        <v>236</v>
      </c>
      <c r="AU196" s="151" t="s">
        <v>88</v>
      </c>
      <c r="AY196" s="13" t="s">
        <v>176</v>
      </c>
      <c r="BE196" s="152">
        <f t="shared" si="34"/>
        <v>0</v>
      </c>
      <c r="BF196" s="152">
        <f t="shared" si="35"/>
        <v>0</v>
      </c>
      <c r="BG196" s="152">
        <f t="shared" si="36"/>
        <v>0</v>
      </c>
      <c r="BH196" s="152">
        <f t="shared" si="37"/>
        <v>0</v>
      </c>
      <c r="BI196" s="152">
        <f t="shared" si="38"/>
        <v>0</v>
      </c>
      <c r="BJ196" s="13" t="s">
        <v>88</v>
      </c>
      <c r="BK196" s="152">
        <f t="shared" si="39"/>
        <v>0</v>
      </c>
      <c r="BL196" s="13" t="s">
        <v>240</v>
      </c>
      <c r="BM196" s="151" t="s">
        <v>1480</v>
      </c>
    </row>
    <row r="197" spans="2:65" s="1" customFormat="1" ht="16.5" customHeight="1">
      <c r="B197" s="28"/>
      <c r="C197" s="153" t="s">
        <v>423</v>
      </c>
      <c r="D197" s="153" t="s">
        <v>236</v>
      </c>
      <c r="E197" s="154" t="s">
        <v>1481</v>
      </c>
      <c r="F197" s="155" t="s">
        <v>1482</v>
      </c>
      <c r="G197" s="156" t="s">
        <v>1192</v>
      </c>
      <c r="H197" s="157">
        <v>1</v>
      </c>
      <c r="I197" s="158"/>
      <c r="J197" s="159">
        <f t="shared" si="30"/>
        <v>0</v>
      </c>
      <c r="K197" s="160"/>
      <c r="L197" s="161"/>
      <c r="M197" s="162" t="s">
        <v>1</v>
      </c>
      <c r="N197" s="163" t="s">
        <v>41</v>
      </c>
      <c r="P197" s="149">
        <f t="shared" si="31"/>
        <v>0</v>
      </c>
      <c r="Q197" s="149">
        <v>0</v>
      </c>
      <c r="R197" s="149">
        <f t="shared" si="32"/>
        <v>0</v>
      </c>
      <c r="S197" s="149">
        <v>0</v>
      </c>
      <c r="T197" s="150">
        <f t="shared" si="33"/>
        <v>0</v>
      </c>
      <c r="AR197" s="151" t="s">
        <v>306</v>
      </c>
      <c r="AT197" s="151" t="s">
        <v>236</v>
      </c>
      <c r="AU197" s="151" t="s">
        <v>88</v>
      </c>
      <c r="AY197" s="13" t="s">
        <v>176</v>
      </c>
      <c r="BE197" s="152">
        <f t="shared" si="34"/>
        <v>0</v>
      </c>
      <c r="BF197" s="152">
        <f t="shared" si="35"/>
        <v>0</v>
      </c>
      <c r="BG197" s="152">
        <f t="shared" si="36"/>
        <v>0</v>
      </c>
      <c r="BH197" s="152">
        <f t="shared" si="37"/>
        <v>0</v>
      </c>
      <c r="BI197" s="152">
        <f t="shared" si="38"/>
        <v>0</v>
      </c>
      <c r="BJ197" s="13" t="s">
        <v>88</v>
      </c>
      <c r="BK197" s="152">
        <f t="shared" si="39"/>
        <v>0</v>
      </c>
      <c r="BL197" s="13" t="s">
        <v>240</v>
      </c>
      <c r="BM197" s="151" t="s">
        <v>1483</v>
      </c>
    </row>
    <row r="198" spans="2:65" s="1" customFormat="1" ht="24.25" customHeight="1">
      <c r="B198" s="28"/>
      <c r="C198" s="139" t="s">
        <v>427</v>
      </c>
      <c r="D198" s="139" t="s">
        <v>178</v>
      </c>
      <c r="E198" s="140" t="s">
        <v>1484</v>
      </c>
      <c r="F198" s="141" t="s">
        <v>1485</v>
      </c>
      <c r="G198" s="142" t="s">
        <v>529</v>
      </c>
      <c r="H198" s="144"/>
      <c r="I198" s="144"/>
      <c r="J198" s="145">
        <f t="shared" si="30"/>
        <v>0</v>
      </c>
      <c r="K198" s="146"/>
      <c r="L198" s="28"/>
      <c r="M198" s="147" t="s">
        <v>1</v>
      </c>
      <c r="N198" s="148" t="s">
        <v>41</v>
      </c>
      <c r="P198" s="149">
        <f t="shared" si="31"/>
        <v>0</v>
      </c>
      <c r="Q198" s="149">
        <v>0</v>
      </c>
      <c r="R198" s="149">
        <f t="shared" si="32"/>
        <v>0</v>
      </c>
      <c r="S198" s="149">
        <v>0</v>
      </c>
      <c r="T198" s="150">
        <f t="shared" si="33"/>
        <v>0</v>
      </c>
      <c r="AR198" s="151" t="s">
        <v>240</v>
      </c>
      <c r="AT198" s="151" t="s">
        <v>178</v>
      </c>
      <c r="AU198" s="151" t="s">
        <v>88</v>
      </c>
      <c r="AY198" s="13" t="s">
        <v>176</v>
      </c>
      <c r="BE198" s="152">
        <f t="shared" si="34"/>
        <v>0</v>
      </c>
      <c r="BF198" s="152">
        <f t="shared" si="35"/>
        <v>0</v>
      </c>
      <c r="BG198" s="152">
        <f t="shared" si="36"/>
        <v>0</v>
      </c>
      <c r="BH198" s="152">
        <f t="shared" si="37"/>
        <v>0</v>
      </c>
      <c r="BI198" s="152">
        <f t="shared" si="38"/>
        <v>0</v>
      </c>
      <c r="BJ198" s="13" t="s">
        <v>88</v>
      </c>
      <c r="BK198" s="152">
        <f t="shared" si="39"/>
        <v>0</v>
      </c>
      <c r="BL198" s="13" t="s">
        <v>240</v>
      </c>
      <c r="BM198" s="151" t="s">
        <v>1486</v>
      </c>
    </row>
    <row r="199" spans="2:65" s="11" customFormat="1" ht="22.75" customHeight="1">
      <c r="B199" s="127"/>
      <c r="D199" s="128" t="s">
        <v>74</v>
      </c>
      <c r="E199" s="137" t="s">
        <v>847</v>
      </c>
      <c r="F199" s="137" t="s">
        <v>848</v>
      </c>
      <c r="I199" s="130"/>
      <c r="J199" s="138">
        <f>BK199</f>
        <v>0</v>
      </c>
      <c r="L199" s="127"/>
      <c r="M199" s="132"/>
      <c r="P199" s="133">
        <f>SUM(P200:P201)</f>
        <v>0</v>
      </c>
      <c r="R199" s="133">
        <f>SUM(R200:R201)</f>
        <v>0</v>
      </c>
      <c r="T199" s="134">
        <f>SUM(T200:T201)</f>
        <v>0</v>
      </c>
      <c r="AR199" s="128" t="s">
        <v>88</v>
      </c>
      <c r="AT199" s="135" t="s">
        <v>74</v>
      </c>
      <c r="AU199" s="135" t="s">
        <v>82</v>
      </c>
      <c r="AY199" s="128" t="s">
        <v>176</v>
      </c>
      <c r="BK199" s="136">
        <f>SUM(BK200:BK201)</f>
        <v>0</v>
      </c>
    </row>
    <row r="200" spans="2:65" s="1" customFormat="1" ht="24.25" customHeight="1">
      <c r="B200" s="28"/>
      <c r="C200" s="139" t="s">
        <v>431</v>
      </c>
      <c r="D200" s="139" t="s">
        <v>178</v>
      </c>
      <c r="E200" s="140" t="s">
        <v>1487</v>
      </c>
      <c r="F200" s="141" t="s">
        <v>1488</v>
      </c>
      <c r="G200" s="142" t="s">
        <v>334</v>
      </c>
      <c r="H200" s="143">
        <v>4</v>
      </c>
      <c r="I200" s="144"/>
      <c r="J200" s="145">
        <f>ROUND(I200*H200,2)</f>
        <v>0</v>
      </c>
      <c r="K200" s="146"/>
      <c r="L200" s="28"/>
      <c r="M200" s="147" t="s">
        <v>1</v>
      </c>
      <c r="N200" s="148" t="s">
        <v>41</v>
      </c>
      <c r="P200" s="149">
        <f>O200*H200</f>
        <v>0</v>
      </c>
      <c r="Q200" s="149">
        <v>0</v>
      </c>
      <c r="R200" s="149">
        <f>Q200*H200</f>
        <v>0</v>
      </c>
      <c r="S200" s="149">
        <v>0</v>
      </c>
      <c r="T200" s="150">
        <f>S200*H200</f>
        <v>0</v>
      </c>
      <c r="AR200" s="151" t="s">
        <v>240</v>
      </c>
      <c r="AT200" s="151" t="s">
        <v>178</v>
      </c>
      <c r="AU200" s="151" t="s">
        <v>88</v>
      </c>
      <c r="AY200" s="13" t="s">
        <v>176</v>
      </c>
      <c r="BE200" s="152">
        <f>IF(N200="základná",J200,0)</f>
        <v>0</v>
      </c>
      <c r="BF200" s="152">
        <f>IF(N200="znížená",J200,0)</f>
        <v>0</v>
      </c>
      <c r="BG200" s="152">
        <f>IF(N200="zákl. prenesená",J200,0)</f>
        <v>0</v>
      </c>
      <c r="BH200" s="152">
        <f>IF(N200="zníž. prenesená",J200,0)</f>
        <v>0</v>
      </c>
      <c r="BI200" s="152">
        <f>IF(N200="nulová",J200,0)</f>
        <v>0</v>
      </c>
      <c r="BJ200" s="13" t="s">
        <v>88</v>
      </c>
      <c r="BK200" s="152">
        <f>ROUND(I200*H200,2)</f>
        <v>0</v>
      </c>
      <c r="BL200" s="13" t="s">
        <v>240</v>
      </c>
      <c r="BM200" s="151" t="s">
        <v>1489</v>
      </c>
    </row>
    <row r="201" spans="2:65" s="1" customFormat="1" ht="24.25" customHeight="1">
      <c r="B201" s="28"/>
      <c r="C201" s="153" t="s">
        <v>436</v>
      </c>
      <c r="D201" s="153" t="s">
        <v>236</v>
      </c>
      <c r="E201" s="154" t="s">
        <v>1490</v>
      </c>
      <c r="F201" s="155" t="s">
        <v>1491</v>
      </c>
      <c r="G201" s="156" t="s">
        <v>334</v>
      </c>
      <c r="H201" s="157">
        <v>4</v>
      </c>
      <c r="I201" s="158"/>
      <c r="J201" s="159">
        <f>ROUND(I201*H201,2)</f>
        <v>0</v>
      </c>
      <c r="K201" s="160"/>
      <c r="L201" s="161"/>
      <c r="M201" s="169" t="s">
        <v>1</v>
      </c>
      <c r="N201" s="170" t="s">
        <v>41</v>
      </c>
      <c r="O201" s="166"/>
      <c r="P201" s="167">
        <f>O201*H201</f>
        <v>0</v>
      </c>
      <c r="Q201" s="167">
        <v>0</v>
      </c>
      <c r="R201" s="167">
        <f>Q201*H201</f>
        <v>0</v>
      </c>
      <c r="S201" s="167">
        <v>0</v>
      </c>
      <c r="T201" s="168">
        <f>S201*H201</f>
        <v>0</v>
      </c>
      <c r="AR201" s="151" t="s">
        <v>306</v>
      </c>
      <c r="AT201" s="151" t="s">
        <v>236</v>
      </c>
      <c r="AU201" s="151" t="s">
        <v>88</v>
      </c>
      <c r="AY201" s="13" t="s">
        <v>176</v>
      </c>
      <c r="BE201" s="152">
        <f>IF(N201="základná",J201,0)</f>
        <v>0</v>
      </c>
      <c r="BF201" s="152">
        <f>IF(N201="znížená",J201,0)</f>
        <v>0</v>
      </c>
      <c r="BG201" s="152">
        <f>IF(N201="zákl. prenesená",J201,0)</f>
        <v>0</v>
      </c>
      <c r="BH201" s="152">
        <f>IF(N201="zníž. prenesená",J201,0)</f>
        <v>0</v>
      </c>
      <c r="BI201" s="152">
        <f>IF(N201="nulová",J201,0)</f>
        <v>0</v>
      </c>
      <c r="BJ201" s="13" t="s">
        <v>88</v>
      </c>
      <c r="BK201" s="152">
        <f>ROUND(I201*H201,2)</f>
        <v>0</v>
      </c>
      <c r="BL201" s="13" t="s">
        <v>240</v>
      </c>
      <c r="BM201" s="151" t="s">
        <v>1492</v>
      </c>
    </row>
    <row r="202" spans="2:65" s="1" customFormat="1" ht="7" customHeight="1">
      <c r="B202" s="43"/>
      <c r="C202" s="44"/>
      <c r="D202" s="44"/>
      <c r="E202" s="44"/>
      <c r="F202" s="44"/>
      <c r="G202" s="44"/>
      <c r="H202" s="44"/>
      <c r="I202" s="44"/>
      <c r="J202" s="44"/>
      <c r="K202" s="44"/>
      <c r="L202" s="28"/>
    </row>
  </sheetData>
  <sheetProtection algorithmName="SHA-512" hashValue="ZxeEXClqx1eYCdFFEvpenKmN+lgGMO6Lk5gYuaF+qHpd/0v3B3wR44d35dMIbyJ2Ny5+2JCO47TIswpic7BHrw==" saltValue="4M933y4Y6aSS1uCZgQjFOy8aUFqo2eQZKMWhTEO9RrlOttoc54rIeQ8M+CKJfKmQamb6YCsQZg3KF+7DVRjMjQ==" spinCount="100000" sheet="1" objects="1" scenarios="1" formatColumns="0" formatRows="0" autoFilter="0"/>
  <autoFilter ref="C128:K201" xr:uid="{00000000-0009-0000-0000-000003000000}"/>
  <mergeCells count="12">
    <mergeCell ref="E121:H121"/>
    <mergeCell ref="L2:V2"/>
    <mergeCell ref="E85:H85"/>
    <mergeCell ref="E87:H87"/>
    <mergeCell ref="E89:H89"/>
    <mergeCell ref="E117:H117"/>
    <mergeCell ref="E119:H11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298"/>
  <sheetViews>
    <sheetView showGridLines="0" workbookViewId="0"/>
  </sheetViews>
  <sheetFormatPr baseColWidth="10" defaultRowHeight="16"/>
  <cols>
    <col min="1" max="1" width="8.25" customWidth="1"/>
    <col min="2" max="2" width="1.25" customWidth="1"/>
    <col min="3" max="4" width="4.25" customWidth="1"/>
    <col min="5" max="5" width="17.25" customWidth="1"/>
    <col min="6" max="6" width="50.75" customWidth="1"/>
    <col min="7" max="7" width="7.5" customWidth="1"/>
    <col min="8" max="8" width="14" customWidth="1"/>
    <col min="9" max="9" width="15.75" customWidth="1"/>
    <col min="10" max="10" width="22.25" customWidth="1"/>
    <col min="11" max="11" width="22.25" hidden="1" customWidth="1"/>
    <col min="12" max="12" width="9.25" customWidth="1"/>
    <col min="13" max="13" width="10.75" hidden="1" customWidth="1"/>
    <col min="14" max="14" width="9.25" hidden="1"/>
    <col min="15" max="20" width="14.25" hidden="1" customWidth="1"/>
    <col min="21" max="21" width="16.25" hidden="1" customWidth="1"/>
    <col min="22" max="22" width="12.25" customWidth="1"/>
    <col min="23" max="23" width="16.25" customWidth="1"/>
    <col min="24" max="24" width="12.25" customWidth="1"/>
    <col min="25" max="25" width="15" customWidth="1"/>
    <col min="26" max="26" width="11" customWidth="1"/>
    <col min="27" max="27" width="15" customWidth="1"/>
    <col min="28" max="28" width="16.25" customWidth="1"/>
    <col min="29" max="29" width="11" customWidth="1"/>
    <col min="30" max="30" width="15" customWidth="1"/>
    <col min="31" max="31" width="16.25" customWidth="1"/>
    <col min="44" max="65" width="9.25" hidden="1"/>
  </cols>
  <sheetData>
    <row r="2" spans="2:46" ht="37" customHeight="1"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AT2" s="13" t="s">
        <v>98</v>
      </c>
    </row>
    <row r="3" spans="2:46" ht="7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75</v>
      </c>
    </row>
    <row r="4" spans="2:46" ht="25" customHeight="1">
      <c r="B4" s="16"/>
      <c r="D4" s="17" t="s">
        <v>122</v>
      </c>
      <c r="L4" s="16"/>
      <c r="M4" s="92" t="s">
        <v>10</v>
      </c>
      <c r="AT4" s="13" t="s">
        <v>4</v>
      </c>
    </row>
    <row r="5" spans="2:46" ht="7" customHeight="1">
      <c r="B5" s="16"/>
      <c r="L5" s="16"/>
    </row>
    <row r="6" spans="2:46" ht="12" customHeight="1">
      <c r="B6" s="16"/>
      <c r="D6" s="23" t="s">
        <v>15</v>
      </c>
      <c r="L6" s="16"/>
    </row>
    <row r="7" spans="2:46" ht="16.5" customHeight="1">
      <c r="B7" s="16"/>
      <c r="E7" s="216" t="str">
        <f>'Rekapitulácia stavby'!K6</f>
        <v>Lezecké centrum HK Neolit</v>
      </c>
      <c r="F7" s="217"/>
      <c r="G7" s="217"/>
      <c r="H7" s="217"/>
      <c r="L7" s="16"/>
    </row>
    <row r="8" spans="2:46" ht="12" customHeight="1">
      <c r="B8" s="16"/>
      <c r="D8" s="23" t="s">
        <v>123</v>
      </c>
      <c r="L8" s="16"/>
    </row>
    <row r="9" spans="2:46" s="1" customFormat="1" ht="16.5" customHeight="1">
      <c r="B9" s="28"/>
      <c r="E9" s="216" t="s">
        <v>124</v>
      </c>
      <c r="F9" s="218"/>
      <c r="G9" s="218"/>
      <c r="H9" s="218"/>
      <c r="L9" s="28"/>
    </row>
    <row r="10" spans="2:46" s="1" customFormat="1" ht="12" customHeight="1">
      <c r="B10" s="28"/>
      <c r="D10" s="23" t="s">
        <v>125</v>
      </c>
      <c r="L10" s="28"/>
    </row>
    <row r="11" spans="2:46" s="1" customFormat="1" ht="16.5" customHeight="1">
      <c r="B11" s="28"/>
      <c r="E11" s="176" t="s">
        <v>1493</v>
      </c>
      <c r="F11" s="218"/>
      <c r="G11" s="218"/>
      <c r="H11" s="218"/>
      <c r="L11" s="28"/>
    </row>
    <row r="12" spans="2:46" s="1" customFormat="1" ht="11">
      <c r="B12" s="28"/>
      <c r="L12" s="28"/>
    </row>
    <row r="13" spans="2:46" s="1" customFormat="1" ht="12" customHeight="1">
      <c r="B13" s="28"/>
      <c r="D13" s="23" t="s">
        <v>17</v>
      </c>
      <c r="F13" s="21" t="s">
        <v>1</v>
      </c>
      <c r="I13" s="23" t="s">
        <v>18</v>
      </c>
      <c r="J13" s="21" t="s">
        <v>1</v>
      </c>
      <c r="L13" s="28"/>
    </row>
    <row r="14" spans="2:46" s="1" customFormat="1" ht="12" customHeight="1">
      <c r="B14" s="28"/>
      <c r="D14" s="23" t="s">
        <v>19</v>
      </c>
      <c r="F14" s="21" t="s">
        <v>20</v>
      </c>
      <c r="I14" s="23" t="s">
        <v>21</v>
      </c>
      <c r="J14" s="51" t="str">
        <f>'Rekapitulácia stavby'!AN8</f>
        <v>21. 2. 2025</v>
      </c>
      <c r="L14" s="28"/>
    </row>
    <row r="15" spans="2:46" s="1" customFormat="1" ht="10.75" customHeight="1">
      <c r="B15" s="28"/>
      <c r="L15" s="28"/>
    </row>
    <row r="16" spans="2:46" s="1" customFormat="1" ht="12" customHeight="1">
      <c r="B16" s="28"/>
      <c r="D16" s="23" t="s">
        <v>23</v>
      </c>
      <c r="I16" s="23" t="s">
        <v>24</v>
      </c>
      <c r="J16" s="21" t="s">
        <v>1</v>
      </c>
      <c r="L16" s="28"/>
    </row>
    <row r="17" spans="2:12" s="1" customFormat="1" ht="18" customHeight="1">
      <c r="B17" s="28"/>
      <c r="E17" s="21" t="s">
        <v>25</v>
      </c>
      <c r="I17" s="23" t="s">
        <v>26</v>
      </c>
      <c r="J17" s="21" t="s">
        <v>1</v>
      </c>
      <c r="L17" s="28"/>
    </row>
    <row r="18" spans="2:12" s="1" customFormat="1" ht="7" customHeight="1">
      <c r="B18" s="28"/>
      <c r="L18" s="28"/>
    </row>
    <row r="19" spans="2:12" s="1" customFormat="1" ht="12" customHeight="1">
      <c r="B19" s="28"/>
      <c r="D19" s="23" t="s">
        <v>27</v>
      </c>
      <c r="I19" s="23" t="s">
        <v>24</v>
      </c>
      <c r="J19" s="24" t="str">
        <f>'Rekapitulácia stavby'!AN13</f>
        <v>Vyplň údaj</v>
      </c>
      <c r="L19" s="28"/>
    </row>
    <row r="20" spans="2:12" s="1" customFormat="1" ht="18" customHeight="1">
      <c r="B20" s="28"/>
      <c r="E20" s="219" t="str">
        <f>'Rekapitulácia stavby'!E14</f>
        <v>Vyplň údaj</v>
      </c>
      <c r="F20" s="182"/>
      <c r="G20" s="182"/>
      <c r="H20" s="182"/>
      <c r="I20" s="23" t="s">
        <v>26</v>
      </c>
      <c r="J20" s="24" t="str">
        <f>'Rekapitulácia stavby'!AN14</f>
        <v>Vyplň údaj</v>
      </c>
      <c r="L20" s="28"/>
    </row>
    <row r="21" spans="2:12" s="1" customFormat="1" ht="7" customHeight="1">
      <c r="B21" s="28"/>
      <c r="L21" s="28"/>
    </row>
    <row r="22" spans="2:12" s="1" customFormat="1" ht="12" customHeight="1">
      <c r="B22" s="28"/>
      <c r="D22" s="23" t="s">
        <v>29</v>
      </c>
      <c r="I22" s="23" t="s">
        <v>24</v>
      </c>
      <c r="J22" s="21" t="s">
        <v>1</v>
      </c>
      <c r="L22" s="28"/>
    </row>
    <row r="23" spans="2:12" s="1" customFormat="1" ht="18" customHeight="1">
      <c r="B23" s="28"/>
      <c r="E23" s="21" t="s">
        <v>30</v>
      </c>
      <c r="I23" s="23" t="s">
        <v>26</v>
      </c>
      <c r="J23" s="21" t="s">
        <v>1</v>
      </c>
      <c r="L23" s="28"/>
    </row>
    <row r="24" spans="2:12" s="1" customFormat="1" ht="7" customHeight="1">
      <c r="B24" s="28"/>
      <c r="L24" s="28"/>
    </row>
    <row r="25" spans="2:12" s="1" customFormat="1" ht="12" customHeight="1">
      <c r="B25" s="28"/>
      <c r="D25" s="23" t="s">
        <v>32</v>
      </c>
      <c r="I25" s="23" t="s">
        <v>24</v>
      </c>
      <c r="J25" s="21" t="str">
        <f>IF('Rekapitulácia stavby'!AN19="","",'Rekapitulácia stavby'!AN19)</f>
        <v/>
      </c>
      <c r="L25" s="28"/>
    </row>
    <row r="26" spans="2:12" s="1" customFormat="1" ht="18" customHeight="1">
      <c r="B26" s="28"/>
      <c r="E26" s="21" t="str">
        <f>IF('Rekapitulácia stavby'!E20="","",'Rekapitulácia stavby'!E20)</f>
        <v xml:space="preserve"> </v>
      </c>
      <c r="I26" s="23" t="s">
        <v>26</v>
      </c>
      <c r="J26" s="21" t="str">
        <f>IF('Rekapitulácia stavby'!AN20="","",'Rekapitulácia stavby'!AN20)</f>
        <v/>
      </c>
      <c r="L26" s="28"/>
    </row>
    <row r="27" spans="2:12" s="1" customFormat="1" ht="7" customHeight="1">
      <c r="B27" s="28"/>
      <c r="L27" s="28"/>
    </row>
    <row r="28" spans="2:12" s="1" customFormat="1" ht="12" customHeight="1">
      <c r="B28" s="28"/>
      <c r="D28" s="23" t="s">
        <v>34</v>
      </c>
      <c r="L28" s="28"/>
    </row>
    <row r="29" spans="2:12" s="7" customFormat="1" ht="16.5" customHeight="1">
      <c r="B29" s="93"/>
      <c r="E29" s="187" t="s">
        <v>1</v>
      </c>
      <c r="F29" s="187"/>
      <c r="G29" s="187"/>
      <c r="H29" s="187"/>
      <c r="L29" s="93"/>
    </row>
    <row r="30" spans="2:12" s="1" customFormat="1" ht="7" customHeight="1">
      <c r="B30" s="28"/>
      <c r="L30" s="28"/>
    </row>
    <row r="31" spans="2:12" s="1" customFormat="1" ht="7" customHeight="1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25.5" customHeight="1">
      <c r="B32" s="28"/>
      <c r="D32" s="94" t="s">
        <v>35</v>
      </c>
      <c r="J32" s="65">
        <f>ROUND(J126, 2)</f>
        <v>0</v>
      </c>
      <c r="L32" s="28"/>
    </row>
    <row r="33" spans="2:12" s="1" customFormat="1" ht="7" customHeight="1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14.5" customHeight="1">
      <c r="B34" s="28"/>
      <c r="F34" s="31" t="s">
        <v>37</v>
      </c>
      <c r="I34" s="31" t="s">
        <v>36</v>
      </c>
      <c r="J34" s="31" t="s">
        <v>38</v>
      </c>
      <c r="L34" s="28"/>
    </row>
    <row r="35" spans="2:12" s="1" customFormat="1" ht="14.5" customHeight="1">
      <c r="B35" s="28"/>
      <c r="D35" s="54" t="s">
        <v>39</v>
      </c>
      <c r="E35" s="33" t="s">
        <v>40</v>
      </c>
      <c r="F35" s="95">
        <f>ROUND((SUM(BE126:BE297)),  2)</f>
        <v>0</v>
      </c>
      <c r="G35" s="96"/>
      <c r="H35" s="96"/>
      <c r="I35" s="97">
        <v>0.23</v>
      </c>
      <c r="J35" s="95">
        <f>ROUND(((SUM(BE126:BE297))*I35),  2)</f>
        <v>0</v>
      </c>
      <c r="L35" s="28"/>
    </row>
    <row r="36" spans="2:12" s="1" customFormat="1" ht="14.5" customHeight="1">
      <c r="B36" s="28"/>
      <c r="E36" s="33" t="s">
        <v>41</v>
      </c>
      <c r="F36" s="95">
        <f>ROUND((SUM(BF126:BF297)),  2)</f>
        <v>0</v>
      </c>
      <c r="G36" s="96"/>
      <c r="H36" s="96"/>
      <c r="I36" s="97">
        <v>0.23</v>
      </c>
      <c r="J36" s="95">
        <f>ROUND(((SUM(BF126:BF297))*I36),  2)</f>
        <v>0</v>
      </c>
      <c r="L36" s="28"/>
    </row>
    <row r="37" spans="2:12" s="1" customFormat="1" ht="14.5" hidden="1" customHeight="1">
      <c r="B37" s="28"/>
      <c r="E37" s="23" t="s">
        <v>42</v>
      </c>
      <c r="F37" s="85">
        <f>ROUND((SUM(BG126:BG297)),  2)</f>
        <v>0</v>
      </c>
      <c r="I37" s="98">
        <v>0.23</v>
      </c>
      <c r="J37" s="85">
        <f>0</f>
        <v>0</v>
      </c>
      <c r="L37" s="28"/>
    </row>
    <row r="38" spans="2:12" s="1" customFormat="1" ht="14.5" hidden="1" customHeight="1">
      <c r="B38" s="28"/>
      <c r="E38" s="23" t="s">
        <v>43</v>
      </c>
      <c r="F38" s="85">
        <f>ROUND((SUM(BH126:BH297)),  2)</f>
        <v>0</v>
      </c>
      <c r="I38" s="98">
        <v>0.23</v>
      </c>
      <c r="J38" s="85">
        <f>0</f>
        <v>0</v>
      </c>
      <c r="L38" s="28"/>
    </row>
    <row r="39" spans="2:12" s="1" customFormat="1" ht="14.5" hidden="1" customHeight="1">
      <c r="B39" s="28"/>
      <c r="E39" s="33" t="s">
        <v>44</v>
      </c>
      <c r="F39" s="95">
        <f>ROUND((SUM(BI126:BI297)),  2)</f>
        <v>0</v>
      </c>
      <c r="G39" s="96"/>
      <c r="H39" s="96"/>
      <c r="I39" s="97">
        <v>0</v>
      </c>
      <c r="J39" s="95">
        <f>0</f>
        <v>0</v>
      </c>
      <c r="L39" s="28"/>
    </row>
    <row r="40" spans="2:12" s="1" customFormat="1" ht="7" customHeight="1">
      <c r="B40" s="28"/>
      <c r="L40" s="28"/>
    </row>
    <row r="41" spans="2:12" s="1" customFormat="1" ht="25.5" customHeight="1">
      <c r="B41" s="28"/>
      <c r="C41" s="99"/>
      <c r="D41" s="100" t="s">
        <v>45</v>
      </c>
      <c r="E41" s="56"/>
      <c r="F41" s="56"/>
      <c r="G41" s="101" t="s">
        <v>46</v>
      </c>
      <c r="H41" s="102" t="s">
        <v>47</v>
      </c>
      <c r="I41" s="56"/>
      <c r="J41" s="103">
        <f>SUM(J32:J39)</f>
        <v>0</v>
      </c>
      <c r="K41" s="104"/>
      <c r="L41" s="28"/>
    </row>
    <row r="42" spans="2:12" s="1" customFormat="1" ht="14.5" customHeight="1">
      <c r="B42" s="28"/>
      <c r="L42" s="28"/>
    </row>
    <row r="43" spans="2:12" ht="14.5" customHeight="1">
      <c r="B43" s="16"/>
      <c r="L43" s="16"/>
    </row>
    <row r="44" spans="2:12" ht="14.5" customHeight="1">
      <c r="B44" s="16"/>
      <c r="L44" s="16"/>
    </row>
    <row r="45" spans="2:12" ht="14.5" customHeight="1">
      <c r="B45" s="16"/>
      <c r="L45" s="16"/>
    </row>
    <row r="46" spans="2:12" ht="14.5" customHeight="1">
      <c r="B46" s="16"/>
      <c r="L46" s="16"/>
    </row>
    <row r="47" spans="2:12" ht="14.5" customHeight="1">
      <c r="B47" s="16"/>
      <c r="L47" s="16"/>
    </row>
    <row r="48" spans="2:12" ht="14.5" customHeight="1">
      <c r="B48" s="16"/>
      <c r="L48" s="16"/>
    </row>
    <row r="49" spans="2:12" ht="14.5" customHeight="1">
      <c r="B49" s="16"/>
      <c r="L49" s="16"/>
    </row>
    <row r="50" spans="2:12" s="1" customFormat="1" ht="14.5" customHeight="1">
      <c r="B50" s="28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28"/>
    </row>
    <row r="51" spans="2:12" ht="11">
      <c r="B51" s="16"/>
      <c r="L51" s="16"/>
    </row>
    <row r="52" spans="2:12" ht="11">
      <c r="B52" s="16"/>
      <c r="L52" s="16"/>
    </row>
    <row r="53" spans="2:12" ht="11">
      <c r="B53" s="16"/>
      <c r="L53" s="16"/>
    </row>
    <row r="54" spans="2:12" ht="11">
      <c r="B54" s="16"/>
      <c r="L54" s="16"/>
    </row>
    <row r="55" spans="2:12" ht="11">
      <c r="B55" s="16"/>
      <c r="L55" s="16"/>
    </row>
    <row r="56" spans="2:12" ht="11">
      <c r="B56" s="16"/>
      <c r="L56" s="16"/>
    </row>
    <row r="57" spans="2:12" ht="11">
      <c r="B57" s="16"/>
      <c r="L57" s="16"/>
    </row>
    <row r="58" spans="2:12" ht="11">
      <c r="B58" s="16"/>
      <c r="L58" s="16"/>
    </row>
    <row r="59" spans="2:12" ht="11">
      <c r="B59" s="16"/>
      <c r="L59" s="16"/>
    </row>
    <row r="60" spans="2:12" ht="11">
      <c r="B60" s="16"/>
      <c r="L60" s="16"/>
    </row>
    <row r="61" spans="2:12" s="1" customFormat="1" ht="13">
      <c r="B61" s="28"/>
      <c r="D61" s="42" t="s">
        <v>50</v>
      </c>
      <c r="E61" s="30"/>
      <c r="F61" s="105" t="s">
        <v>51</v>
      </c>
      <c r="G61" s="42" t="s">
        <v>50</v>
      </c>
      <c r="H61" s="30"/>
      <c r="I61" s="30"/>
      <c r="J61" s="106" t="s">
        <v>51</v>
      </c>
      <c r="K61" s="30"/>
      <c r="L61" s="28"/>
    </row>
    <row r="62" spans="2:12" ht="11">
      <c r="B62" s="16"/>
      <c r="L62" s="16"/>
    </row>
    <row r="63" spans="2:12" ht="11">
      <c r="B63" s="16"/>
      <c r="L63" s="16"/>
    </row>
    <row r="64" spans="2:12" ht="11">
      <c r="B64" s="16"/>
      <c r="L64" s="16"/>
    </row>
    <row r="65" spans="2:12" s="1" customFormat="1" ht="13">
      <c r="B65" s="28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28"/>
    </row>
    <row r="66" spans="2:12" ht="11">
      <c r="B66" s="16"/>
      <c r="L66" s="16"/>
    </row>
    <row r="67" spans="2:12" ht="11">
      <c r="B67" s="16"/>
      <c r="L67" s="16"/>
    </row>
    <row r="68" spans="2:12" ht="11">
      <c r="B68" s="16"/>
      <c r="L68" s="16"/>
    </row>
    <row r="69" spans="2:12" ht="11">
      <c r="B69" s="16"/>
      <c r="L69" s="16"/>
    </row>
    <row r="70" spans="2:12" ht="11">
      <c r="B70" s="16"/>
      <c r="L70" s="16"/>
    </row>
    <row r="71" spans="2:12" ht="11">
      <c r="B71" s="16"/>
      <c r="L71" s="16"/>
    </row>
    <row r="72" spans="2:12" ht="11">
      <c r="B72" s="16"/>
      <c r="L72" s="16"/>
    </row>
    <row r="73" spans="2:12" ht="11">
      <c r="B73" s="16"/>
      <c r="L73" s="16"/>
    </row>
    <row r="74" spans="2:12" ht="11">
      <c r="B74" s="16"/>
      <c r="L74" s="16"/>
    </row>
    <row r="75" spans="2:12" ht="11">
      <c r="B75" s="16"/>
      <c r="L75" s="16"/>
    </row>
    <row r="76" spans="2:12" s="1" customFormat="1" ht="13">
      <c r="B76" s="28"/>
      <c r="D76" s="42" t="s">
        <v>50</v>
      </c>
      <c r="E76" s="30"/>
      <c r="F76" s="105" t="s">
        <v>51</v>
      </c>
      <c r="G76" s="42" t="s">
        <v>50</v>
      </c>
      <c r="H76" s="30"/>
      <c r="I76" s="30"/>
      <c r="J76" s="106" t="s">
        <v>51</v>
      </c>
      <c r="K76" s="30"/>
      <c r="L76" s="28"/>
    </row>
    <row r="77" spans="2:12" s="1" customFormat="1" ht="14.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12" s="1" customFormat="1" ht="7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5" customHeight="1">
      <c r="B82" s="28"/>
      <c r="C82" s="17" t="s">
        <v>127</v>
      </c>
      <c r="L82" s="28"/>
    </row>
    <row r="83" spans="2:12" s="1" customFormat="1" ht="7" customHeight="1">
      <c r="B83" s="28"/>
      <c r="L83" s="28"/>
    </row>
    <row r="84" spans="2:12" s="1" customFormat="1" ht="12" customHeight="1">
      <c r="B84" s="28"/>
      <c r="C84" s="23" t="s">
        <v>15</v>
      </c>
      <c r="L84" s="28"/>
    </row>
    <row r="85" spans="2:12" s="1" customFormat="1" ht="16.5" customHeight="1">
      <c r="B85" s="28"/>
      <c r="E85" s="216" t="str">
        <f>E7</f>
        <v>Lezecké centrum HK Neolit</v>
      </c>
      <c r="F85" s="217"/>
      <c r="G85" s="217"/>
      <c r="H85" s="217"/>
      <c r="L85" s="28"/>
    </row>
    <row r="86" spans="2:12" ht="12" customHeight="1">
      <c r="B86" s="16"/>
      <c r="C86" s="23" t="s">
        <v>123</v>
      </c>
      <c r="L86" s="16"/>
    </row>
    <row r="87" spans="2:12" s="1" customFormat="1" ht="16.5" customHeight="1">
      <c r="B87" s="28"/>
      <c r="E87" s="216" t="s">
        <v>124</v>
      </c>
      <c r="F87" s="218"/>
      <c r="G87" s="218"/>
      <c r="H87" s="218"/>
      <c r="L87" s="28"/>
    </row>
    <row r="88" spans="2:12" s="1" customFormat="1" ht="12" customHeight="1">
      <c r="B88" s="28"/>
      <c r="C88" s="23" t="s">
        <v>125</v>
      </c>
      <c r="L88" s="28"/>
    </row>
    <row r="89" spans="2:12" s="1" customFormat="1" ht="16.5" customHeight="1">
      <c r="B89" s="28"/>
      <c r="E89" s="176" t="str">
        <f>E11</f>
        <v>SO 01-4 - Elektroinštalácia a bleskozvod</v>
      </c>
      <c r="F89" s="218"/>
      <c r="G89" s="218"/>
      <c r="H89" s="218"/>
      <c r="L89" s="28"/>
    </row>
    <row r="90" spans="2:12" s="1" customFormat="1" ht="7" customHeight="1">
      <c r="B90" s="28"/>
      <c r="L90" s="28"/>
    </row>
    <row r="91" spans="2:12" s="1" customFormat="1" ht="12" customHeight="1">
      <c r="B91" s="28"/>
      <c r="C91" s="23" t="s">
        <v>19</v>
      </c>
      <c r="F91" s="21" t="str">
        <f>F14</f>
        <v>Martin</v>
      </c>
      <c r="I91" s="23" t="s">
        <v>21</v>
      </c>
      <c r="J91" s="51" t="str">
        <f>IF(J14="","",J14)</f>
        <v>21. 2. 2025</v>
      </c>
      <c r="L91" s="28"/>
    </row>
    <row r="92" spans="2:12" s="1" customFormat="1" ht="7" customHeight="1">
      <c r="B92" s="28"/>
      <c r="L92" s="28"/>
    </row>
    <row r="93" spans="2:12" s="1" customFormat="1" ht="15.25" customHeight="1">
      <c r="B93" s="28"/>
      <c r="C93" s="23" t="s">
        <v>23</v>
      </c>
      <c r="F93" s="21" t="str">
        <f>E17</f>
        <v>Horolezecký klub Neolit o.z.</v>
      </c>
      <c r="I93" s="23" t="s">
        <v>29</v>
      </c>
      <c r="J93" s="26" t="str">
        <f>E23</f>
        <v>Hplus a.s.</v>
      </c>
      <c r="L93" s="28"/>
    </row>
    <row r="94" spans="2:12" s="1" customFormat="1" ht="15.25" customHeight="1">
      <c r="B94" s="28"/>
      <c r="C94" s="23" t="s">
        <v>27</v>
      </c>
      <c r="F94" s="21" t="str">
        <f>IF(E20="","",E20)</f>
        <v>Vyplň údaj</v>
      </c>
      <c r="I94" s="23" t="s">
        <v>32</v>
      </c>
      <c r="J94" s="26" t="str">
        <f>E26</f>
        <v xml:space="preserve"> </v>
      </c>
      <c r="L94" s="28"/>
    </row>
    <row r="95" spans="2:12" s="1" customFormat="1" ht="10.25" customHeight="1">
      <c r="B95" s="28"/>
      <c r="L95" s="28"/>
    </row>
    <row r="96" spans="2:12" s="1" customFormat="1" ht="29.25" customHeight="1">
      <c r="B96" s="28"/>
      <c r="C96" s="107" t="s">
        <v>128</v>
      </c>
      <c r="D96" s="99"/>
      <c r="E96" s="99"/>
      <c r="F96" s="99"/>
      <c r="G96" s="99"/>
      <c r="H96" s="99"/>
      <c r="I96" s="99"/>
      <c r="J96" s="108" t="s">
        <v>129</v>
      </c>
      <c r="K96" s="99"/>
      <c r="L96" s="28"/>
    </row>
    <row r="97" spans="2:47" s="1" customFormat="1" ht="10.25" customHeight="1">
      <c r="B97" s="28"/>
      <c r="L97" s="28"/>
    </row>
    <row r="98" spans="2:47" s="1" customFormat="1" ht="22.75" customHeight="1">
      <c r="B98" s="28"/>
      <c r="C98" s="109" t="s">
        <v>130</v>
      </c>
      <c r="J98" s="65">
        <f>J126</f>
        <v>0</v>
      </c>
      <c r="L98" s="28"/>
      <c r="AU98" s="13" t="s">
        <v>131</v>
      </c>
    </row>
    <row r="99" spans="2:47" s="8" customFormat="1" ht="25" customHeight="1">
      <c r="B99" s="110"/>
      <c r="D99" s="111" t="s">
        <v>132</v>
      </c>
      <c r="E99" s="112"/>
      <c r="F99" s="112"/>
      <c r="G99" s="112"/>
      <c r="H99" s="112"/>
      <c r="I99" s="112"/>
      <c r="J99" s="113">
        <f>J127</f>
        <v>0</v>
      </c>
      <c r="L99" s="110"/>
    </row>
    <row r="100" spans="2:47" s="9" customFormat="1" ht="20" customHeight="1">
      <c r="B100" s="114"/>
      <c r="D100" s="115" t="s">
        <v>138</v>
      </c>
      <c r="E100" s="116"/>
      <c r="F100" s="116"/>
      <c r="G100" s="116"/>
      <c r="H100" s="116"/>
      <c r="I100" s="116"/>
      <c r="J100" s="117">
        <f>J128</f>
        <v>0</v>
      </c>
      <c r="L100" s="114"/>
    </row>
    <row r="101" spans="2:47" s="8" customFormat="1" ht="25" customHeight="1">
      <c r="B101" s="110"/>
      <c r="D101" s="111" t="s">
        <v>159</v>
      </c>
      <c r="E101" s="112"/>
      <c r="F101" s="112"/>
      <c r="G101" s="112"/>
      <c r="H101" s="112"/>
      <c r="I101" s="112"/>
      <c r="J101" s="113">
        <f>J137</f>
        <v>0</v>
      </c>
      <c r="L101" s="110"/>
    </row>
    <row r="102" spans="2:47" s="9" customFormat="1" ht="20" customHeight="1">
      <c r="B102" s="114"/>
      <c r="D102" s="115" t="s">
        <v>1494</v>
      </c>
      <c r="E102" s="116"/>
      <c r="F102" s="116"/>
      <c r="G102" s="116"/>
      <c r="H102" s="116"/>
      <c r="I102" s="116"/>
      <c r="J102" s="117">
        <f>J138</f>
        <v>0</v>
      </c>
      <c r="L102" s="114"/>
    </row>
    <row r="103" spans="2:47" s="9" customFormat="1" ht="20" customHeight="1">
      <c r="B103" s="114"/>
      <c r="D103" s="115" t="s">
        <v>1495</v>
      </c>
      <c r="E103" s="116"/>
      <c r="F103" s="116"/>
      <c r="G103" s="116"/>
      <c r="H103" s="116"/>
      <c r="I103" s="116"/>
      <c r="J103" s="117">
        <f>J143</f>
        <v>0</v>
      </c>
      <c r="L103" s="114"/>
    </row>
    <row r="104" spans="2:47" s="8" customFormat="1" ht="25" customHeight="1">
      <c r="B104" s="110"/>
      <c r="D104" s="111" t="s">
        <v>1496</v>
      </c>
      <c r="E104" s="112"/>
      <c r="F104" s="112"/>
      <c r="G104" s="112"/>
      <c r="H104" s="112"/>
      <c r="I104" s="112"/>
      <c r="J104" s="113">
        <f>J295</f>
        <v>0</v>
      </c>
      <c r="L104" s="110"/>
    </row>
    <row r="105" spans="2:47" s="1" customFormat="1" ht="21.75" customHeight="1">
      <c r="B105" s="28"/>
      <c r="L105" s="28"/>
    </row>
    <row r="106" spans="2:47" s="1" customFormat="1" ht="7" customHeight="1">
      <c r="B106" s="43"/>
      <c r="C106" s="44"/>
      <c r="D106" s="44"/>
      <c r="E106" s="44"/>
      <c r="F106" s="44"/>
      <c r="G106" s="44"/>
      <c r="H106" s="44"/>
      <c r="I106" s="44"/>
      <c r="J106" s="44"/>
      <c r="K106" s="44"/>
      <c r="L106" s="28"/>
    </row>
    <row r="110" spans="2:47" s="1" customFormat="1" ht="7" customHeight="1">
      <c r="B110" s="45"/>
      <c r="C110" s="46"/>
      <c r="D110" s="46"/>
      <c r="E110" s="46"/>
      <c r="F110" s="46"/>
      <c r="G110" s="46"/>
      <c r="H110" s="46"/>
      <c r="I110" s="46"/>
      <c r="J110" s="46"/>
      <c r="K110" s="46"/>
      <c r="L110" s="28"/>
    </row>
    <row r="111" spans="2:47" s="1" customFormat="1" ht="25" customHeight="1">
      <c r="B111" s="28"/>
      <c r="C111" s="17" t="s">
        <v>162</v>
      </c>
      <c r="L111" s="28"/>
    </row>
    <row r="112" spans="2:47" s="1" customFormat="1" ht="7" customHeight="1">
      <c r="B112" s="28"/>
      <c r="L112" s="28"/>
    </row>
    <row r="113" spans="2:63" s="1" customFormat="1" ht="12" customHeight="1">
      <c r="B113" s="28"/>
      <c r="C113" s="23" t="s">
        <v>15</v>
      </c>
      <c r="L113" s="28"/>
    </row>
    <row r="114" spans="2:63" s="1" customFormat="1" ht="16.5" customHeight="1">
      <c r="B114" s="28"/>
      <c r="E114" s="216" t="str">
        <f>E7</f>
        <v>Lezecké centrum HK Neolit</v>
      </c>
      <c r="F114" s="217"/>
      <c r="G114" s="217"/>
      <c r="H114" s="217"/>
      <c r="L114" s="28"/>
    </row>
    <row r="115" spans="2:63" ht="12" customHeight="1">
      <c r="B115" s="16"/>
      <c r="C115" s="23" t="s">
        <v>123</v>
      </c>
      <c r="L115" s="16"/>
    </row>
    <row r="116" spans="2:63" s="1" customFormat="1" ht="16.5" customHeight="1">
      <c r="B116" s="28"/>
      <c r="E116" s="216" t="s">
        <v>124</v>
      </c>
      <c r="F116" s="218"/>
      <c r="G116" s="218"/>
      <c r="H116" s="218"/>
      <c r="L116" s="28"/>
    </row>
    <row r="117" spans="2:63" s="1" customFormat="1" ht="12" customHeight="1">
      <c r="B117" s="28"/>
      <c r="C117" s="23" t="s">
        <v>125</v>
      </c>
      <c r="L117" s="28"/>
    </row>
    <row r="118" spans="2:63" s="1" customFormat="1" ht="16.5" customHeight="1">
      <c r="B118" s="28"/>
      <c r="E118" s="176" t="str">
        <f>E11</f>
        <v>SO 01-4 - Elektroinštalácia a bleskozvod</v>
      </c>
      <c r="F118" s="218"/>
      <c r="G118" s="218"/>
      <c r="H118" s="218"/>
      <c r="L118" s="28"/>
    </row>
    <row r="119" spans="2:63" s="1" customFormat="1" ht="7" customHeight="1">
      <c r="B119" s="28"/>
      <c r="L119" s="28"/>
    </row>
    <row r="120" spans="2:63" s="1" customFormat="1" ht="12" customHeight="1">
      <c r="B120" s="28"/>
      <c r="C120" s="23" t="s">
        <v>19</v>
      </c>
      <c r="F120" s="21" t="str">
        <f>F14</f>
        <v>Martin</v>
      </c>
      <c r="I120" s="23" t="s">
        <v>21</v>
      </c>
      <c r="J120" s="51" t="str">
        <f>IF(J14="","",J14)</f>
        <v>21. 2. 2025</v>
      </c>
      <c r="L120" s="28"/>
    </row>
    <row r="121" spans="2:63" s="1" customFormat="1" ht="7" customHeight="1">
      <c r="B121" s="28"/>
      <c r="L121" s="28"/>
    </row>
    <row r="122" spans="2:63" s="1" customFormat="1" ht="15.25" customHeight="1">
      <c r="B122" s="28"/>
      <c r="C122" s="23" t="s">
        <v>23</v>
      </c>
      <c r="F122" s="21" t="str">
        <f>E17</f>
        <v>Horolezecký klub Neolit o.z.</v>
      </c>
      <c r="I122" s="23" t="s">
        <v>29</v>
      </c>
      <c r="J122" s="26" t="str">
        <f>E23</f>
        <v>Hplus a.s.</v>
      </c>
      <c r="L122" s="28"/>
    </row>
    <row r="123" spans="2:63" s="1" customFormat="1" ht="15.25" customHeight="1">
      <c r="B123" s="28"/>
      <c r="C123" s="23" t="s">
        <v>27</v>
      </c>
      <c r="F123" s="21" t="str">
        <f>IF(E20="","",E20)</f>
        <v>Vyplň údaj</v>
      </c>
      <c r="I123" s="23" t="s">
        <v>32</v>
      </c>
      <c r="J123" s="26" t="str">
        <f>E26</f>
        <v xml:space="preserve"> </v>
      </c>
      <c r="L123" s="28"/>
    </row>
    <row r="124" spans="2:63" s="1" customFormat="1" ht="10.25" customHeight="1">
      <c r="B124" s="28"/>
      <c r="L124" s="28"/>
    </row>
    <row r="125" spans="2:63" s="10" customFormat="1" ht="29.25" customHeight="1">
      <c r="B125" s="118"/>
      <c r="C125" s="119" t="s">
        <v>163</v>
      </c>
      <c r="D125" s="120" t="s">
        <v>60</v>
      </c>
      <c r="E125" s="120" t="s">
        <v>56</v>
      </c>
      <c r="F125" s="120" t="s">
        <v>57</v>
      </c>
      <c r="G125" s="120" t="s">
        <v>164</v>
      </c>
      <c r="H125" s="120" t="s">
        <v>165</v>
      </c>
      <c r="I125" s="120" t="s">
        <v>166</v>
      </c>
      <c r="J125" s="121" t="s">
        <v>129</v>
      </c>
      <c r="K125" s="122" t="s">
        <v>167</v>
      </c>
      <c r="L125" s="118"/>
      <c r="M125" s="58" t="s">
        <v>1</v>
      </c>
      <c r="N125" s="59" t="s">
        <v>39</v>
      </c>
      <c r="O125" s="59" t="s">
        <v>168</v>
      </c>
      <c r="P125" s="59" t="s">
        <v>169</v>
      </c>
      <c r="Q125" s="59" t="s">
        <v>170</v>
      </c>
      <c r="R125" s="59" t="s">
        <v>171</v>
      </c>
      <c r="S125" s="59" t="s">
        <v>172</v>
      </c>
      <c r="T125" s="60" t="s">
        <v>173</v>
      </c>
    </row>
    <row r="126" spans="2:63" s="1" customFormat="1" ht="22.75" customHeight="1">
      <c r="B126" s="28"/>
      <c r="C126" s="63" t="s">
        <v>130</v>
      </c>
      <c r="J126" s="123">
        <f>BK126</f>
        <v>0</v>
      </c>
      <c r="L126" s="28"/>
      <c r="M126" s="61"/>
      <c r="N126" s="52"/>
      <c r="O126" s="52"/>
      <c r="P126" s="124">
        <f>P127+P137+P295</f>
        <v>0</v>
      </c>
      <c r="Q126" s="52"/>
      <c r="R126" s="124">
        <f>R127+R137+R295</f>
        <v>1.4563839999999992</v>
      </c>
      <c r="S126" s="52"/>
      <c r="T126" s="125">
        <f>T127+T137+T295</f>
        <v>0.496</v>
      </c>
      <c r="AT126" s="13" t="s">
        <v>74</v>
      </c>
      <c r="AU126" s="13" t="s">
        <v>131</v>
      </c>
      <c r="BK126" s="126">
        <f>BK127+BK137+BK295</f>
        <v>0</v>
      </c>
    </row>
    <row r="127" spans="2:63" s="11" customFormat="1" ht="26" customHeight="1">
      <c r="B127" s="127"/>
      <c r="D127" s="128" t="s">
        <v>74</v>
      </c>
      <c r="E127" s="129" t="s">
        <v>174</v>
      </c>
      <c r="F127" s="129" t="s">
        <v>175</v>
      </c>
      <c r="I127" s="130"/>
      <c r="J127" s="131">
        <f>BK127</f>
        <v>0</v>
      </c>
      <c r="L127" s="127"/>
      <c r="M127" s="132"/>
      <c r="P127" s="133">
        <f>P128</f>
        <v>0</v>
      </c>
      <c r="R127" s="133">
        <f>R128</f>
        <v>1.17E-3</v>
      </c>
      <c r="T127" s="134">
        <f>T128</f>
        <v>0.496</v>
      </c>
      <c r="AR127" s="128" t="s">
        <v>82</v>
      </c>
      <c r="AT127" s="135" t="s">
        <v>74</v>
      </c>
      <c r="AU127" s="135" t="s">
        <v>75</v>
      </c>
      <c r="AY127" s="128" t="s">
        <v>176</v>
      </c>
      <c r="BK127" s="136">
        <f>BK128</f>
        <v>0</v>
      </c>
    </row>
    <row r="128" spans="2:63" s="11" customFormat="1" ht="22.75" customHeight="1">
      <c r="B128" s="127"/>
      <c r="D128" s="128" t="s">
        <v>74</v>
      </c>
      <c r="E128" s="137" t="s">
        <v>210</v>
      </c>
      <c r="F128" s="137" t="s">
        <v>422</v>
      </c>
      <c r="I128" s="130"/>
      <c r="J128" s="138">
        <f>BK128</f>
        <v>0</v>
      </c>
      <c r="L128" s="127"/>
      <c r="M128" s="132"/>
      <c r="P128" s="133">
        <f>SUM(P129:P136)</f>
        <v>0</v>
      </c>
      <c r="R128" s="133">
        <f>SUM(R129:R136)</f>
        <v>1.17E-3</v>
      </c>
      <c r="T128" s="134">
        <f>SUM(T129:T136)</f>
        <v>0.496</v>
      </c>
      <c r="AR128" s="128" t="s">
        <v>82</v>
      </c>
      <c r="AT128" s="135" t="s">
        <v>74</v>
      </c>
      <c r="AU128" s="135" t="s">
        <v>82</v>
      </c>
      <c r="AY128" s="128" t="s">
        <v>176</v>
      </c>
      <c r="BK128" s="136">
        <f>SUM(BK129:BK136)</f>
        <v>0</v>
      </c>
    </row>
    <row r="129" spans="2:65" s="1" customFormat="1" ht="37.75" customHeight="1">
      <c r="B129" s="28"/>
      <c r="C129" s="139" t="s">
        <v>82</v>
      </c>
      <c r="D129" s="139" t="s">
        <v>178</v>
      </c>
      <c r="E129" s="140" t="s">
        <v>1497</v>
      </c>
      <c r="F129" s="141" t="s">
        <v>1498</v>
      </c>
      <c r="G129" s="142" t="s">
        <v>261</v>
      </c>
      <c r="H129" s="143">
        <v>100</v>
      </c>
      <c r="I129" s="144"/>
      <c r="J129" s="145">
        <f t="shared" ref="J129:J136" si="0">ROUND(I129*H129,2)</f>
        <v>0</v>
      </c>
      <c r="K129" s="146"/>
      <c r="L129" s="28"/>
      <c r="M129" s="147" t="s">
        <v>1</v>
      </c>
      <c r="N129" s="148" t="s">
        <v>41</v>
      </c>
      <c r="P129" s="149">
        <f t="shared" ref="P129:P136" si="1">O129*H129</f>
        <v>0</v>
      </c>
      <c r="Q129" s="149">
        <v>0</v>
      </c>
      <c r="R129" s="149">
        <f t="shared" ref="R129:R136" si="2">Q129*H129</f>
        <v>0</v>
      </c>
      <c r="S129" s="149">
        <v>2E-3</v>
      </c>
      <c r="T129" s="150">
        <f t="shared" ref="T129:T136" si="3">S129*H129</f>
        <v>0.2</v>
      </c>
      <c r="AR129" s="151" t="s">
        <v>182</v>
      </c>
      <c r="AT129" s="151" t="s">
        <v>178</v>
      </c>
      <c r="AU129" s="151" t="s">
        <v>88</v>
      </c>
      <c r="AY129" s="13" t="s">
        <v>176</v>
      </c>
      <c r="BE129" s="152">
        <f t="shared" ref="BE129:BE136" si="4">IF(N129="základná",J129,0)</f>
        <v>0</v>
      </c>
      <c r="BF129" s="152">
        <f t="shared" ref="BF129:BF136" si="5">IF(N129="znížená",J129,0)</f>
        <v>0</v>
      </c>
      <c r="BG129" s="152">
        <f t="shared" ref="BG129:BG136" si="6">IF(N129="zákl. prenesená",J129,0)</f>
        <v>0</v>
      </c>
      <c r="BH129" s="152">
        <f t="shared" ref="BH129:BH136" si="7">IF(N129="zníž. prenesená",J129,0)</f>
        <v>0</v>
      </c>
      <c r="BI129" s="152">
        <f t="shared" ref="BI129:BI136" si="8">IF(N129="nulová",J129,0)</f>
        <v>0</v>
      </c>
      <c r="BJ129" s="13" t="s">
        <v>88</v>
      </c>
      <c r="BK129" s="152">
        <f t="shared" ref="BK129:BK136" si="9">ROUND(I129*H129,2)</f>
        <v>0</v>
      </c>
      <c r="BL129" s="13" t="s">
        <v>182</v>
      </c>
      <c r="BM129" s="151" t="s">
        <v>1499</v>
      </c>
    </row>
    <row r="130" spans="2:65" s="1" customFormat="1" ht="37.75" customHeight="1">
      <c r="B130" s="28"/>
      <c r="C130" s="139" t="s">
        <v>88</v>
      </c>
      <c r="D130" s="139" t="s">
        <v>178</v>
      </c>
      <c r="E130" s="140" t="s">
        <v>1500</v>
      </c>
      <c r="F130" s="141" t="s">
        <v>1501</v>
      </c>
      <c r="G130" s="142" t="s">
        <v>261</v>
      </c>
      <c r="H130" s="143">
        <v>50</v>
      </c>
      <c r="I130" s="144"/>
      <c r="J130" s="145">
        <f t="shared" si="0"/>
        <v>0</v>
      </c>
      <c r="K130" s="146"/>
      <c r="L130" s="28"/>
      <c r="M130" s="147" t="s">
        <v>1</v>
      </c>
      <c r="N130" s="148" t="s">
        <v>41</v>
      </c>
      <c r="P130" s="149">
        <f t="shared" si="1"/>
        <v>0</v>
      </c>
      <c r="Q130" s="149">
        <v>0</v>
      </c>
      <c r="R130" s="149">
        <f t="shared" si="2"/>
        <v>0</v>
      </c>
      <c r="S130" s="149">
        <v>4.0000000000000001E-3</v>
      </c>
      <c r="T130" s="150">
        <f t="shared" si="3"/>
        <v>0.2</v>
      </c>
      <c r="AR130" s="151" t="s">
        <v>182</v>
      </c>
      <c r="AT130" s="151" t="s">
        <v>178</v>
      </c>
      <c r="AU130" s="151" t="s">
        <v>88</v>
      </c>
      <c r="AY130" s="13" t="s">
        <v>176</v>
      </c>
      <c r="BE130" s="152">
        <f t="shared" si="4"/>
        <v>0</v>
      </c>
      <c r="BF130" s="152">
        <f t="shared" si="5"/>
        <v>0</v>
      </c>
      <c r="BG130" s="152">
        <f t="shared" si="6"/>
        <v>0</v>
      </c>
      <c r="BH130" s="152">
        <f t="shared" si="7"/>
        <v>0</v>
      </c>
      <c r="BI130" s="152">
        <f t="shared" si="8"/>
        <v>0</v>
      </c>
      <c r="BJ130" s="13" t="s">
        <v>88</v>
      </c>
      <c r="BK130" s="152">
        <f t="shared" si="9"/>
        <v>0</v>
      </c>
      <c r="BL130" s="13" t="s">
        <v>182</v>
      </c>
      <c r="BM130" s="151" t="s">
        <v>1502</v>
      </c>
    </row>
    <row r="131" spans="2:65" s="1" customFormat="1" ht="24.25" customHeight="1">
      <c r="B131" s="28"/>
      <c r="C131" s="139" t="s">
        <v>187</v>
      </c>
      <c r="D131" s="139" t="s">
        <v>178</v>
      </c>
      <c r="E131" s="140" t="s">
        <v>1503</v>
      </c>
      <c r="F131" s="141" t="s">
        <v>1504</v>
      </c>
      <c r="G131" s="142" t="s">
        <v>261</v>
      </c>
      <c r="H131" s="143">
        <v>100</v>
      </c>
      <c r="I131" s="144"/>
      <c r="J131" s="145">
        <f t="shared" si="0"/>
        <v>0</v>
      </c>
      <c r="K131" s="146"/>
      <c r="L131" s="28"/>
      <c r="M131" s="147" t="s">
        <v>1</v>
      </c>
      <c r="N131" s="148" t="s">
        <v>41</v>
      </c>
      <c r="P131" s="149">
        <f t="shared" si="1"/>
        <v>0</v>
      </c>
      <c r="Q131" s="149">
        <v>1.17E-5</v>
      </c>
      <c r="R131" s="149">
        <f t="shared" si="2"/>
        <v>1.17E-3</v>
      </c>
      <c r="S131" s="149">
        <v>9.6000000000000002E-4</v>
      </c>
      <c r="T131" s="150">
        <f t="shared" si="3"/>
        <v>9.6000000000000002E-2</v>
      </c>
      <c r="AR131" s="151" t="s">
        <v>182</v>
      </c>
      <c r="AT131" s="151" t="s">
        <v>178</v>
      </c>
      <c r="AU131" s="151" t="s">
        <v>88</v>
      </c>
      <c r="AY131" s="13" t="s">
        <v>176</v>
      </c>
      <c r="BE131" s="152">
        <f t="shared" si="4"/>
        <v>0</v>
      </c>
      <c r="BF131" s="152">
        <f t="shared" si="5"/>
        <v>0</v>
      </c>
      <c r="BG131" s="152">
        <f t="shared" si="6"/>
        <v>0</v>
      </c>
      <c r="BH131" s="152">
        <f t="shared" si="7"/>
        <v>0</v>
      </c>
      <c r="BI131" s="152">
        <f t="shared" si="8"/>
        <v>0</v>
      </c>
      <c r="BJ131" s="13" t="s">
        <v>88</v>
      </c>
      <c r="BK131" s="152">
        <f t="shared" si="9"/>
        <v>0</v>
      </c>
      <c r="BL131" s="13" t="s">
        <v>182</v>
      </c>
      <c r="BM131" s="151" t="s">
        <v>1505</v>
      </c>
    </row>
    <row r="132" spans="2:65" s="1" customFormat="1" ht="21.75" customHeight="1">
      <c r="B132" s="28"/>
      <c r="C132" s="139" t="s">
        <v>182</v>
      </c>
      <c r="D132" s="139" t="s">
        <v>178</v>
      </c>
      <c r="E132" s="140" t="s">
        <v>441</v>
      </c>
      <c r="F132" s="141" t="s">
        <v>442</v>
      </c>
      <c r="G132" s="142" t="s">
        <v>229</v>
      </c>
      <c r="H132" s="143">
        <v>0.496</v>
      </c>
      <c r="I132" s="144"/>
      <c r="J132" s="145">
        <f t="shared" si="0"/>
        <v>0</v>
      </c>
      <c r="K132" s="146"/>
      <c r="L132" s="28"/>
      <c r="M132" s="147" t="s">
        <v>1</v>
      </c>
      <c r="N132" s="148" t="s">
        <v>41</v>
      </c>
      <c r="P132" s="149">
        <f t="shared" si="1"/>
        <v>0</v>
      </c>
      <c r="Q132" s="149">
        <v>0</v>
      </c>
      <c r="R132" s="149">
        <f t="shared" si="2"/>
        <v>0</v>
      </c>
      <c r="S132" s="149">
        <v>0</v>
      </c>
      <c r="T132" s="150">
        <f t="shared" si="3"/>
        <v>0</v>
      </c>
      <c r="AR132" s="151" t="s">
        <v>182</v>
      </c>
      <c r="AT132" s="151" t="s">
        <v>178</v>
      </c>
      <c r="AU132" s="151" t="s">
        <v>88</v>
      </c>
      <c r="AY132" s="13" t="s">
        <v>176</v>
      </c>
      <c r="BE132" s="152">
        <f t="shared" si="4"/>
        <v>0</v>
      </c>
      <c r="BF132" s="152">
        <f t="shared" si="5"/>
        <v>0</v>
      </c>
      <c r="BG132" s="152">
        <f t="shared" si="6"/>
        <v>0</v>
      </c>
      <c r="BH132" s="152">
        <f t="shared" si="7"/>
        <v>0</v>
      </c>
      <c r="BI132" s="152">
        <f t="shared" si="8"/>
        <v>0</v>
      </c>
      <c r="BJ132" s="13" t="s">
        <v>88</v>
      </c>
      <c r="BK132" s="152">
        <f t="shared" si="9"/>
        <v>0</v>
      </c>
      <c r="BL132" s="13" t="s">
        <v>182</v>
      </c>
      <c r="BM132" s="151" t="s">
        <v>1506</v>
      </c>
    </row>
    <row r="133" spans="2:65" s="1" customFormat="1" ht="24.25" customHeight="1">
      <c r="B133" s="28"/>
      <c r="C133" s="139" t="s">
        <v>194</v>
      </c>
      <c r="D133" s="139" t="s">
        <v>178</v>
      </c>
      <c r="E133" s="140" t="s">
        <v>445</v>
      </c>
      <c r="F133" s="141" t="s">
        <v>446</v>
      </c>
      <c r="G133" s="142" t="s">
        <v>229</v>
      </c>
      <c r="H133" s="143">
        <v>2.48</v>
      </c>
      <c r="I133" s="144"/>
      <c r="J133" s="145">
        <f t="shared" si="0"/>
        <v>0</v>
      </c>
      <c r="K133" s="146"/>
      <c r="L133" s="28"/>
      <c r="M133" s="147" t="s">
        <v>1</v>
      </c>
      <c r="N133" s="148" t="s">
        <v>41</v>
      </c>
      <c r="P133" s="149">
        <f t="shared" si="1"/>
        <v>0</v>
      </c>
      <c r="Q133" s="149">
        <v>0</v>
      </c>
      <c r="R133" s="149">
        <f t="shared" si="2"/>
        <v>0</v>
      </c>
      <c r="S133" s="149">
        <v>0</v>
      </c>
      <c r="T133" s="150">
        <f t="shared" si="3"/>
        <v>0</v>
      </c>
      <c r="AR133" s="151" t="s">
        <v>182</v>
      </c>
      <c r="AT133" s="151" t="s">
        <v>178</v>
      </c>
      <c r="AU133" s="151" t="s">
        <v>88</v>
      </c>
      <c r="AY133" s="13" t="s">
        <v>176</v>
      </c>
      <c r="BE133" s="152">
        <f t="shared" si="4"/>
        <v>0</v>
      </c>
      <c r="BF133" s="152">
        <f t="shared" si="5"/>
        <v>0</v>
      </c>
      <c r="BG133" s="152">
        <f t="shared" si="6"/>
        <v>0</v>
      </c>
      <c r="BH133" s="152">
        <f t="shared" si="7"/>
        <v>0</v>
      </c>
      <c r="BI133" s="152">
        <f t="shared" si="8"/>
        <v>0</v>
      </c>
      <c r="BJ133" s="13" t="s">
        <v>88</v>
      </c>
      <c r="BK133" s="152">
        <f t="shared" si="9"/>
        <v>0</v>
      </c>
      <c r="BL133" s="13" t="s">
        <v>182</v>
      </c>
      <c r="BM133" s="151" t="s">
        <v>1507</v>
      </c>
    </row>
    <row r="134" spans="2:65" s="1" customFormat="1" ht="24.25" customHeight="1">
      <c r="B134" s="28"/>
      <c r="C134" s="139" t="s">
        <v>198</v>
      </c>
      <c r="D134" s="139" t="s">
        <v>178</v>
      </c>
      <c r="E134" s="140" t="s">
        <v>449</v>
      </c>
      <c r="F134" s="141" t="s">
        <v>450</v>
      </c>
      <c r="G134" s="142" t="s">
        <v>229</v>
      </c>
      <c r="H134" s="143">
        <v>0.496</v>
      </c>
      <c r="I134" s="144"/>
      <c r="J134" s="145">
        <f t="shared" si="0"/>
        <v>0</v>
      </c>
      <c r="K134" s="146"/>
      <c r="L134" s="28"/>
      <c r="M134" s="147" t="s">
        <v>1</v>
      </c>
      <c r="N134" s="148" t="s">
        <v>41</v>
      </c>
      <c r="P134" s="149">
        <f t="shared" si="1"/>
        <v>0</v>
      </c>
      <c r="Q134" s="149">
        <v>0</v>
      </c>
      <c r="R134" s="149">
        <f t="shared" si="2"/>
        <v>0</v>
      </c>
      <c r="S134" s="149">
        <v>0</v>
      </c>
      <c r="T134" s="150">
        <f t="shared" si="3"/>
        <v>0</v>
      </c>
      <c r="AR134" s="151" t="s">
        <v>182</v>
      </c>
      <c r="AT134" s="151" t="s">
        <v>178</v>
      </c>
      <c r="AU134" s="151" t="s">
        <v>88</v>
      </c>
      <c r="AY134" s="13" t="s">
        <v>176</v>
      </c>
      <c r="BE134" s="152">
        <f t="shared" si="4"/>
        <v>0</v>
      </c>
      <c r="BF134" s="152">
        <f t="shared" si="5"/>
        <v>0</v>
      </c>
      <c r="BG134" s="152">
        <f t="shared" si="6"/>
        <v>0</v>
      </c>
      <c r="BH134" s="152">
        <f t="shared" si="7"/>
        <v>0</v>
      </c>
      <c r="BI134" s="152">
        <f t="shared" si="8"/>
        <v>0</v>
      </c>
      <c r="BJ134" s="13" t="s">
        <v>88</v>
      </c>
      <c r="BK134" s="152">
        <f t="shared" si="9"/>
        <v>0</v>
      </c>
      <c r="BL134" s="13" t="s">
        <v>182</v>
      </c>
      <c r="BM134" s="151" t="s">
        <v>1508</v>
      </c>
    </row>
    <row r="135" spans="2:65" s="1" customFormat="1" ht="24.25" customHeight="1">
      <c r="B135" s="28"/>
      <c r="C135" s="139" t="s">
        <v>202</v>
      </c>
      <c r="D135" s="139" t="s">
        <v>178</v>
      </c>
      <c r="E135" s="140" t="s">
        <v>453</v>
      </c>
      <c r="F135" s="141" t="s">
        <v>454</v>
      </c>
      <c r="G135" s="142" t="s">
        <v>229</v>
      </c>
      <c r="H135" s="143">
        <v>0.496</v>
      </c>
      <c r="I135" s="144"/>
      <c r="J135" s="145">
        <f t="shared" si="0"/>
        <v>0</v>
      </c>
      <c r="K135" s="146"/>
      <c r="L135" s="28"/>
      <c r="M135" s="147" t="s">
        <v>1</v>
      </c>
      <c r="N135" s="148" t="s">
        <v>41</v>
      </c>
      <c r="P135" s="149">
        <f t="shared" si="1"/>
        <v>0</v>
      </c>
      <c r="Q135" s="149">
        <v>0</v>
      </c>
      <c r="R135" s="149">
        <f t="shared" si="2"/>
        <v>0</v>
      </c>
      <c r="S135" s="149">
        <v>0</v>
      </c>
      <c r="T135" s="150">
        <f t="shared" si="3"/>
        <v>0</v>
      </c>
      <c r="AR135" s="151" t="s">
        <v>182</v>
      </c>
      <c r="AT135" s="151" t="s">
        <v>178</v>
      </c>
      <c r="AU135" s="151" t="s">
        <v>88</v>
      </c>
      <c r="AY135" s="13" t="s">
        <v>176</v>
      </c>
      <c r="BE135" s="152">
        <f t="shared" si="4"/>
        <v>0</v>
      </c>
      <c r="BF135" s="152">
        <f t="shared" si="5"/>
        <v>0</v>
      </c>
      <c r="BG135" s="152">
        <f t="shared" si="6"/>
        <v>0</v>
      </c>
      <c r="BH135" s="152">
        <f t="shared" si="7"/>
        <v>0</v>
      </c>
      <c r="BI135" s="152">
        <f t="shared" si="8"/>
        <v>0</v>
      </c>
      <c r="BJ135" s="13" t="s">
        <v>88</v>
      </c>
      <c r="BK135" s="152">
        <f t="shared" si="9"/>
        <v>0</v>
      </c>
      <c r="BL135" s="13" t="s">
        <v>182</v>
      </c>
      <c r="BM135" s="151" t="s">
        <v>1509</v>
      </c>
    </row>
    <row r="136" spans="2:65" s="1" customFormat="1" ht="24.25" customHeight="1">
      <c r="B136" s="28"/>
      <c r="C136" s="139" t="s">
        <v>206</v>
      </c>
      <c r="D136" s="139" t="s">
        <v>178</v>
      </c>
      <c r="E136" s="140" t="s">
        <v>457</v>
      </c>
      <c r="F136" s="141" t="s">
        <v>458</v>
      </c>
      <c r="G136" s="142" t="s">
        <v>229</v>
      </c>
      <c r="H136" s="143">
        <v>0.496</v>
      </c>
      <c r="I136" s="144"/>
      <c r="J136" s="145">
        <f t="shared" si="0"/>
        <v>0</v>
      </c>
      <c r="K136" s="146"/>
      <c r="L136" s="28"/>
      <c r="M136" s="147" t="s">
        <v>1</v>
      </c>
      <c r="N136" s="148" t="s">
        <v>41</v>
      </c>
      <c r="P136" s="149">
        <f t="shared" si="1"/>
        <v>0</v>
      </c>
      <c r="Q136" s="149">
        <v>0</v>
      </c>
      <c r="R136" s="149">
        <f t="shared" si="2"/>
        <v>0</v>
      </c>
      <c r="S136" s="149">
        <v>0</v>
      </c>
      <c r="T136" s="150">
        <f t="shared" si="3"/>
        <v>0</v>
      </c>
      <c r="AR136" s="151" t="s">
        <v>182</v>
      </c>
      <c r="AT136" s="151" t="s">
        <v>178</v>
      </c>
      <c r="AU136" s="151" t="s">
        <v>88</v>
      </c>
      <c r="AY136" s="13" t="s">
        <v>176</v>
      </c>
      <c r="BE136" s="152">
        <f t="shared" si="4"/>
        <v>0</v>
      </c>
      <c r="BF136" s="152">
        <f t="shared" si="5"/>
        <v>0</v>
      </c>
      <c r="BG136" s="152">
        <f t="shared" si="6"/>
        <v>0</v>
      </c>
      <c r="BH136" s="152">
        <f t="shared" si="7"/>
        <v>0</v>
      </c>
      <c r="BI136" s="152">
        <f t="shared" si="8"/>
        <v>0</v>
      </c>
      <c r="BJ136" s="13" t="s">
        <v>88</v>
      </c>
      <c r="BK136" s="152">
        <f t="shared" si="9"/>
        <v>0</v>
      </c>
      <c r="BL136" s="13" t="s">
        <v>182</v>
      </c>
      <c r="BM136" s="151" t="s">
        <v>1510</v>
      </c>
    </row>
    <row r="137" spans="2:65" s="11" customFormat="1" ht="26" customHeight="1">
      <c r="B137" s="127"/>
      <c r="D137" s="128" t="s">
        <v>74</v>
      </c>
      <c r="E137" s="129" t="s">
        <v>236</v>
      </c>
      <c r="F137" s="129" t="s">
        <v>1014</v>
      </c>
      <c r="I137" s="130"/>
      <c r="J137" s="131">
        <f>BK137</f>
        <v>0</v>
      </c>
      <c r="L137" s="127"/>
      <c r="M137" s="132"/>
      <c r="P137" s="133">
        <f>P138+P143</f>
        <v>0</v>
      </c>
      <c r="R137" s="133">
        <f>R138+R143</f>
        <v>1.4552139999999993</v>
      </c>
      <c r="T137" s="134">
        <f>T138+T143</f>
        <v>0</v>
      </c>
      <c r="AR137" s="128" t="s">
        <v>187</v>
      </c>
      <c r="AT137" s="135" t="s">
        <v>74</v>
      </c>
      <c r="AU137" s="135" t="s">
        <v>75</v>
      </c>
      <c r="AY137" s="128" t="s">
        <v>176</v>
      </c>
      <c r="BK137" s="136">
        <f>BK138+BK143</f>
        <v>0</v>
      </c>
    </row>
    <row r="138" spans="2:65" s="11" customFormat="1" ht="22.75" customHeight="1">
      <c r="B138" s="127"/>
      <c r="D138" s="128" t="s">
        <v>74</v>
      </c>
      <c r="E138" s="137" t="s">
        <v>1511</v>
      </c>
      <c r="F138" s="137" t="s">
        <v>1512</v>
      </c>
      <c r="I138" s="130"/>
      <c r="J138" s="138">
        <f>BK138</f>
        <v>0</v>
      </c>
      <c r="L138" s="127"/>
      <c r="M138" s="132"/>
      <c r="P138" s="133">
        <f>SUM(P139:P142)</f>
        <v>0</v>
      </c>
      <c r="R138" s="133">
        <f>SUM(R139:R142)</f>
        <v>0</v>
      </c>
      <c r="T138" s="134">
        <f>SUM(T139:T142)</f>
        <v>0</v>
      </c>
      <c r="AR138" s="128" t="s">
        <v>82</v>
      </c>
      <c r="AT138" s="135" t="s">
        <v>74</v>
      </c>
      <c r="AU138" s="135" t="s">
        <v>82</v>
      </c>
      <c r="AY138" s="128" t="s">
        <v>176</v>
      </c>
      <c r="BK138" s="136">
        <f>SUM(BK139:BK142)</f>
        <v>0</v>
      </c>
    </row>
    <row r="139" spans="2:65" s="1" customFormat="1" ht="16.5" customHeight="1">
      <c r="B139" s="28"/>
      <c r="C139" s="139" t="s">
        <v>210</v>
      </c>
      <c r="D139" s="139" t="s">
        <v>178</v>
      </c>
      <c r="E139" s="140" t="s">
        <v>1513</v>
      </c>
      <c r="F139" s="141" t="s">
        <v>1514</v>
      </c>
      <c r="G139" s="142" t="s">
        <v>334</v>
      </c>
      <c r="H139" s="143">
        <v>9</v>
      </c>
      <c r="I139" s="144"/>
      <c r="J139" s="145">
        <f>ROUND(I139*H139,2)</f>
        <v>0</v>
      </c>
      <c r="K139" s="146"/>
      <c r="L139" s="28"/>
      <c r="M139" s="147" t="s">
        <v>1</v>
      </c>
      <c r="N139" s="148" t="s">
        <v>41</v>
      </c>
      <c r="P139" s="149">
        <f>O139*H139</f>
        <v>0</v>
      </c>
      <c r="Q139" s="149">
        <v>0</v>
      </c>
      <c r="R139" s="149">
        <f>Q139*H139</f>
        <v>0</v>
      </c>
      <c r="S139" s="149">
        <v>0</v>
      </c>
      <c r="T139" s="150">
        <f>S139*H139</f>
        <v>0</v>
      </c>
      <c r="AR139" s="151" t="s">
        <v>182</v>
      </c>
      <c r="AT139" s="151" t="s">
        <v>178</v>
      </c>
      <c r="AU139" s="151" t="s">
        <v>88</v>
      </c>
      <c r="AY139" s="13" t="s">
        <v>176</v>
      </c>
      <c r="BE139" s="152">
        <f>IF(N139="základná",J139,0)</f>
        <v>0</v>
      </c>
      <c r="BF139" s="152">
        <f>IF(N139="znížená",J139,0)</f>
        <v>0</v>
      </c>
      <c r="BG139" s="152">
        <f>IF(N139="zákl. prenesená",J139,0)</f>
        <v>0</v>
      </c>
      <c r="BH139" s="152">
        <f>IF(N139="zníž. prenesená",J139,0)</f>
        <v>0</v>
      </c>
      <c r="BI139" s="152">
        <f>IF(N139="nulová",J139,0)</f>
        <v>0</v>
      </c>
      <c r="BJ139" s="13" t="s">
        <v>88</v>
      </c>
      <c r="BK139" s="152">
        <f>ROUND(I139*H139,2)</f>
        <v>0</v>
      </c>
      <c r="BL139" s="13" t="s">
        <v>182</v>
      </c>
      <c r="BM139" s="151" t="s">
        <v>1515</v>
      </c>
    </row>
    <row r="140" spans="2:65" s="1" customFormat="1" ht="16.5" customHeight="1">
      <c r="B140" s="28"/>
      <c r="C140" s="139" t="s">
        <v>214</v>
      </c>
      <c r="D140" s="139" t="s">
        <v>178</v>
      </c>
      <c r="E140" s="140" t="s">
        <v>1516</v>
      </c>
      <c r="F140" s="141" t="s">
        <v>1517</v>
      </c>
      <c r="G140" s="142" t="s">
        <v>334</v>
      </c>
      <c r="H140" s="143">
        <v>4</v>
      </c>
      <c r="I140" s="144"/>
      <c r="J140" s="145">
        <f>ROUND(I140*H140,2)</f>
        <v>0</v>
      </c>
      <c r="K140" s="146"/>
      <c r="L140" s="28"/>
      <c r="M140" s="147" t="s">
        <v>1</v>
      </c>
      <c r="N140" s="148" t="s">
        <v>41</v>
      </c>
      <c r="P140" s="149">
        <f>O140*H140</f>
        <v>0</v>
      </c>
      <c r="Q140" s="149">
        <v>0</v>
      </c>
      <c r="R140" s="149">
        <f>Q140*H140</f>
        <v>0</v>
      </c>
      <c r="S140" s="149">
        <v>0</v>
      </c>
      <c r="T140" s="150">
        <f>S140*H140</f>
        <v>0</v>
      </c>
      <c r="AR140" s="151" t="s">
        <v>182</v>
      </c>
      <c r="AT140" s="151" t="s">
        <v>178</v>
      </c>
      <c r="AU140" s="151" t="s">
        <v>88</v>
      </c>
      <c r="AY140" s="13" t="s">
        <v>176</v>
      </c>
      <c r="BE140" s="152">
        <f>IF(N140="základná",J140,0)</f>
        <v>0</v>
      </c>
      <c r="BF140" s="152">
        <f>IF(N140="znížená",J140,0)</f>
        <v>0</v>
      </c>
      <c r="BG140" s="152">
        <f>IF(N140="zákl. prenesená",J140,0)</f>
        <v>0</v>
      </c>
      <c r="BH140" s="152">
        <f>IF(N140="zníž. prenesená",J140,0)</f>
        <v>0</v>
      </c>
      <c r="BI140" s="152">
        <f>IF(N140="nulová",J140,0)</f>
        <v>0</v>
      </c>
      <c r="BJ140" s="13" t="s">
        <v>88</v>
      </c>
      <c r="BK140" s="152">
        <f>ROUND(I140*H140,2)</f>
        <v>0</v>
      </c>
      <c r="BL140" s="13" t="s">
        <v>182</v>
      </c>
      <c r="BM140" s="151" t="s">
        <v>1518</v>
      </c>
    </row>
    <row r="141" spans="2:65" s="1" customFormat="1" ht="24.25" customHeight="1">
      <c r="B141" s="28"/>
      <c r="C141" s="139" t="s">
        <v>218</v>
      </c>
      <c r="D141" s="139" t="s">
        <v>178</v>
      </c>
      <c r="E141" s="140" t="s">
        <v>1519</v>
      </c>
      <c r="F141" s="141" t="s">
        <v>1520</v>
      </c>
      <c r="G141" s="142" t="s">
        <v>334</v>
      </c>
      <c r="H141" s="143">
        <v>4</v>
      </c>
      <c r="I141" s="144"/>
      <c r="J141" s="145">
        <f>ROUND(I141*H141,2)</f>
        <v>0</v>
      </c>
      <c r="K141" s="146"/>
      <c r="L141" s="28"/>
      <c r="M141" s="147" t="s">
        <v>1</v>
      </c>
      <c r="N141" s="148" t="s">
        <v>41</v>
      </c>
      <c r="P141" s="149">
        <f>O141*H141</f>
        <v>0</v>
      </c>
      <c r="Q141" s="149">
        <v>0</v>
      </c>
      <c r="R141" s="149">
        <f>Q141*H141</f>
        <v>0</v>
      </c>
      <c r="S141" s="149">
        <v>0</v>
      </c>
      <c r="T141" s="150">
        <f>S141*H141</f>
        <v>0</v>
      </c>
      <c r="AR141" s="151" t="s">
        <v>182</v>
      </c>
      <c r="AT141" s="151" t="s">
        <v>178</v>
      </c>
      <c r="AU141" s="151" t="s">
        <v>88</v>
      </c>
      <c r="AY141" s="13" t="s">
        <v>176</v>
      </c>
      <c r="BE141" s="152">
        <f>IF(N141="základná",J141,0)</f>
        <v>0</v>
      </c>
      <c r="BF141" s="152">
        <f>IF(N141="znížená",J141,0)</f>
        <v>0</v>
      </c>
      <c r="BG141" s="152">
        <f>IF(N141="zákl. prenesená",J141,0)</f>
        <v>0</v>
      </c>
      <c r="BH141" s="152">
        <f>IF(N141="zníž. prenesená",J141,0)</f>
        <v>0</v>
      </c>
      <c r="BI141" s="152">
        <f>IF(N141="nulová",J141,0)</f>
        <v>0</v>
      </c>
      <c r="BJ141" s="13" t="s">
        <v>88</v>
      </c>
      <c r="BK141" s="152">
        <f>ROUND(I141*H141,2)</f>
        <v>0</v>
      </c>
      <c r="BL141" s="13" t="s">
        <v>182</v>
      </c>
      <c r="BM141" s="151" t="s">
        <v>1521</v>
      </c>
    </row>
    <row r="142" spans="2:65" s="1" customFormat="1" ht="24.25" customHeight="1">
      <c r="B142" s="28"/>
      <c r="C142" s="139" t="s">
        <v>222</v>
      </c>
      <c r="D142" s="139" t="s">
        <v>178</v>
      </c>
      <c r="E142" s="140" t="s">
        <v>1522</v>
      </c>
      <c r="F142" s="141" t="s">
        <v>1523</v>
      </c>
      <c r="G142" s="142" t="s">
        <v>334</v>
      </c>
      <c r="H142" s="143">
        <v>3</v>
      </c>
      <c r="I142" s="144"/>
      <c r="J142" s="145">
        <f>ROUND(I142*H142,2)</f>
        <v>0</v>
      </c>
      <c r="K142" s="146"/>
      <c r="L142" s="28"/>
      <c r="M142" s="147" t="s">
        <v>1</v>
      </c>
      <c r="N142" s="148" t="s">
        <v>41</v>
      </c>
      <c r="P142" s="149">
        <f>O142*H142</f>
        <v>0</v>
      </c>
      <c r="Q142" s="149">
        <v>0</v>
      </c>
      <c r="R142" s="149">
        <f>Q142*H142</f>
        <v>0</v>
      </c>
      <c r="S142" s="149">
        <v>0</v>
      </c>
      <c r="T142" s="150">
        <f>S142*H142</f>
        <v>0</v>
      </c>
      <c r="AR142" s="151" t="s">
        <v>182</v>
      </c>
      <c r="AT142" s="151" t="s">
        <v>178</v>
      </c>
      <c r="AU142" s="151" t="s">
        <v>88</v>
      </c>
      <c r="AY142" s="13" t="s">
        <v>176</v>
      </c>
      <c r="BE142" s="152">
        <f>IF(N142="základná",J142,0)</f>
        <v>0</v>
      </c>
      <c r="BF142" s="152">
        <f>IF(N142="znížená",J142,0)</f>
        <v>0</v>
      </c>
      <c r="BG142" s="152">
        <f>IF(N142="zákl. prenesená",J142,0)</f>
        <v>0</v>
      </c>
      <c r="BH142" s="152">
        <f>IF(N142="zníž. prenesená",J142,0)</f>
        <v>0</v>
      </c>
      <c r="BI142" s="152">
        <f>IF(N142="nulová",J142,0)</f>
        <v>0</v>
      </c>
      <c r="BJ142" s="13" t="s">
        <v>88</v>
      </c>
      <c r="BK142" s="152">
        <f>ROUND(I142*H142,2)</f>
        <v>0</v>
      </c>
      <c r="BL142" s="13" t="s">
        <v>182</v>
      </c>
      <c r="BM142" s="151" t="s">
        <v>1524</v>
      </c>
    </row>
    <row r="143" spans="2:65" s="11" customFormat="1" ht="22.75" customHeight="1">
      <c r="B143" s="127"/>
      <c r="D143" s="128" t="s">
        <v>74</v>
      </c>
      <c r="E143" s="137" t="s">
        <v>1525</v>
      </c>
      <c r="F143" s="137" t="s">
        <v>1526</v>
      </c>
      <c r="I143" s="130"/>
      <c r="J143" s="138">
        <f>BK143</f>
        <v>0</v>
      </c>
      <c r="L143" s="127"/>
      <c r="M143" s="132"/>
      <c r="P143" s="133">
        <f>SUM(P144:P294)</f>
        <v>0</v>
      </c>
      <c r="R143" s="133">
        <f>SUM(R144:R294)</f>
        <v>1.4552139999999993</v>
      </c>
      <c r="T143" s="134">
        <f>SUM(T144:T294)</f>
        <v>0</v>
      </c>
      <c r="AR143" s="128" t="s">
        <v>187</v>
      </c>
      <c r="AT143" s="135" t="s">
        <v>74</v>
      </c>
      <c r="AU143" s="135" t="s">
        <v>82</v>
      </c>
      <c r="AY143" s="128" t="s">
        <v>176</v>
      </c>
      <c r="BK143" s="136">
        <f>SUM(BK144:BK294)</f>
        <v>0</v>
      </c>
    </row>
    <row r="144" spans="2:65" s="1" customFormat="1" ht="24.25" customHeight="1">
      <c r="B144" s="28"/>
      <c r="C144" s="139" t="s">
        <v>226</v>
      </c>
      <c r="D144" s="139" t="s">
        <v>178</v>
      </c>
      <c r="E144" s="140" t="s">
        <v>1527</v>
      </c>
      <c r="F144" s="141" t="s">
        <v>1528</v>
      </c>
      <c r="G144" s="142" t="s">
        <v>261</v>
      </c>
      <c r="H144" s="143">
        <v>60</v>
      </c>
      <c r="I144" s="144"/>
      <c r="J144" s="145">
        <f t="shared" ref="J144:J175" si="10">ROUND(I144*H144,2)</f>
        <v>0</v>
      </c>
      <c r="K144" s="146"/>
      <c r="L144" s="28"/>
      <c r="M144" s="147" t="s">
        <v>1</v>
      </c>
      <c r="N144" s="148" t="s">
        <v>41</v>
      </c>
      <c r="P144" s="149">
        <f t="shared" ref="P144:P175" si="11">O144*H144</f>
        <v>0</v>
      </c>
      <c r="Q144" s="149">
        <v>0</v>
      </c>
      <c r="R144" s="149">
        <f t="shared" ref="R144:R175" si="12">Q144*H144</f>
        <v>0</v>
      </c>
      <c r="S144" s="149">
        <v>0</v>
      </c>
      <c r="T144" s="150">
        <f t="shared" ref="T144:T175" si="13">S144*H144</f>
        <v>0</v>
      </c>
      <c r="AR144" s="151" t="s">
        <v>440</v>
      </c>
      <c r="AT144" s="151" t="s">
        <v>178</v>
      </c>
      <c r="AU144" s="151" t="s">
        <v>88</v>
      </c>
      <c r="AY144" s="13" t="s">
        <v>176</v>
      </c>
      <c r="BE144" s="152">
        <f t="shared" ref="BE144:BE175" si="14">IF(N144="základná",J144,0)</f>
        <v>0</v>
      </c>
      <c r="BF144" s="152">
        <f t="shared" ref="BF144:BF175" si="15">IF(N144="znížená",J144,0)</f>
        <v>0</v>
      </c>
      <c r="BG144" s="152">
        <f t="shared" ref="BG144:BG175" si="16">IF(N144="zákl. prenesená",J144,0)</f>
        <v>0</v>
      </c>
      <c r="BH144" s="152">
        <f t="shared" ref="BH144:BH175" si="17">IF(N144="zníž. prenesená",J144,0)</f>
        <v>0</v>
      </c>
      <c r="BI144" s="152">
        <f t="shared" ref="BI144:BI175" si="18">IF(N144="nulová",J144,0)</f>
        <v>0</v>
      </c>
      <c r="BJ144" s="13" t="s">
        <v>88</v>
      </c>
      <c r="BK144" s="152">
        <f t="shared" ref="BK144:BK175" si="19">ROUND(I144*H144,2)</f>
        <v>0</v>
      </c>
      <c r="BL144" s="13" t="s">
        <v>440</v>
      </c>
      <c r="BM144" s="151" t="s">
        <v>1529</v>
      </c>
    </row>
    <row r="145" spans="2:65" s="1" customFormat="1" ht="24.25" customHeight="1">
      <c r="B145" s="28"/>
      <c r="C145" s="153" t="s">
        <v>231</v>
      </c>
      <c r="D145" s="153" t="s">
        <v>236</v>
      </c>
      <c r="E145" s="154" t="s">
        <v>1530</v>
      </c>
      <c r="F145" s="155" t="s">
        <v>1531</v>
      </c>
      <c r="G145" s="156" t="s">
        <v>261</v>
      </c>
      <c r="H145" s="157">
        <v>60</v>
      </c>
      <c r="I145" s="158"/>
      <c r="J145" s="159">
        <f t="shared" si="10"/>
        <v>0</v>
      </c>
      <c r="K145" s="160"/>
      <c r="L145" s="161"/>
      <c r="M145" s="162" t="s">
        <v>1</v>
      </c>
      <c r="N145" s="163" t="s">
        <v>41</v>
      </c>
      <c r="P145" s="149">
        <f t="shared" si="11"/>
        <v>0</v>
      </c>
      <c r="Q145" s="149">
        <v>5.0000000000000001E-4</v>
      </c>
      <c r="R145" s="149">
        <f t="shared" si="12"/>
        <v>0.03</v>
      </c>
      <c r="S145" s="149">
        <v>0</v>
      </c>
      <c r="T145" s="150">
        <f t="shared" si="13"/>
        <v>0</v>
      </c>
      <c r="AR145" s="151" t="s">
        <v>703</v>
      </c>
      <c r="AT145" s="151" t="s">
        <v>236</v>
      </c>
      <c r="AU145" s="151" t="s">
        <v>88</v>
      </c>
      <c r="AY145" s="13" t="s">
        <v>176</v>
      </c>
      <c r="BE145" s="152">
        <f t="shared" si="14"/>
        <v>0</v>
      </c>
      <c r="BF145" s="152">
        <f t="shared" si="15"/>
        <v>0</v>
      </c>
      <c r="BG145" s="152">
        <f t="shared" si="16"/>
        <v>0</v>
      </c>
      <c r="BH145" s="152">
        <f t="shared" si="17"/>
        <v>0</v>
      </c>
      <c r="BI145" s="152">
        <f t="shared" si="18"/>
        <v>0</v>
      </c>
      <c r="BJ145" s="13" t="s">
        <v>88</v>
      </c>
      <c r="BK145" s="152">
        <f t="shared" si="19"/>
        <v>0</v>
      </c>
      <c r="BL145" s="13" t="s">
        <v>703</v>
      </c>
      <c r="BM145" s="151" t="s">
        <v>1532</v>
      </c>
    </row>
    <row r="146" spans="2:65" s="1" customFormat="1" ht="24.25" customHeight="1">
      <c r="B146" s="28"/>
      <c r="C146" s="153" t="s">
        <v>235</v>
      </c>
      <c r="D146" s="153" t="s">
        <v>236</v>
      </c>
      <c r="E146" s="154" t="s">
        <v>1533</v>
      </c>
      <c r="F146" s="155" t="s">
        <v>1534</v>
      </c>
      <c r="G146" s="156" t="s">
        <v>261</v>
      </c>
      <c r="H146" s="157">
        <v>60</v>
      </c>
      <c r="I146" s="158"/>
      <c r="J146" s="159">
        <f t="shared" si="10"/>
        <v>0</v>
      </c>
      <c r="K146" s="160"/>
      <c r="L146" s="161"/>
      <c r="M146" s="162" t="s">
        <v>1</v>
      </c>
      <c r="N146" s="163" t="s">
        <v>41</v>
      </c>
      <c r="P146" s="149">
        <f t="shared" si="11"/>
        <v>0</v>
      </c>
      <c r="Q146" s="149">
        <v>3.0000000000000001E-5</v>
      </c>
      <c r="R146" s="149">
        <f t="shared" si="12"/>
        <v>1.8E-3</v>
      </c>
      <c r="S146" s="149">
        <v>0</v>
      </c>
      <c r="T146" s="150">
        <f t="shared" si="13"/>
        <v>0</v>
      </c>
      <c r="AR146" s="151" t="s">
        <v>703</v>
      </c>
      <c r="AT146" s="151" t="s">
        <v>236</v>
      </c>
      <c r="AU146" s="151" t="s">
        <v>88</v>
      </c>
      <c r="AY146" s="13" t="s">
        <v>176</v>
      </c>
      <c r="BE146" s="152">
        <f t="shared" si="14"/>
        <v>0</v>
      </c>
      <c r="BF146" s="152">
        <f t="shared" si="15"/>
        <v>0</v>
      </c>
      <c r="BG146" s="152">
        <f t="shared" si="16"/>
        <v>0</v>
      </c>
      <c r="BH146" s="152">
        <f t="shared" si="17"/>
        <v>0</v>
      </c>
      <c r="BI146" s="152">
        <f t="shared" si="18"/>
        <v>0</v>
      </c>
      <c r="BJ146" s="13" t="s">
        <v>88</v>
      </c>
      <c r="BK146" s="152">
        <f t="shared" si="19"/>
        <v>0</v>
      </c>
      <c r="BL146" s="13" t="s">
        <v>703</v>
      </c>
      <c r="BM146" s="151" t="s">
        <v>1535</v>
      </c>
    </row>
    <row r="147" spans="2:65" s="1" customFormat="1" ht="24.25" customHeight="1">
      <c r="B147" s="28"/>
      <c r="C147" s="139" t="s">
        <v>240</v>
      </c>
      <c r="D147" s="139" t="s">
        <v>178</v>
      </c>
      <c r="E147" s="140" t="s">
        <v>1536</v>
      </c>
      <c r="F147" s="141" t="s">
        <v>1537</v>
      </c>
      <c r="G147" s="142" t="s">
        <v>261</v>
      </c>
      <c r="H147" s="143">
        <v>40</v>
      </c>
      <c r="I147" s="144"/>
      <c r="J147" s="145">
        <f t="shared" si="10"/>
        <v>0</v>
      </c>
      <c r="K147" s="146"/>
      <c r="L147" s="28"/>
      <c r="M147" s="147" t="s">
        <v>1</v>
      </c>
      <c r="N147" s="148" t="s">
        <v>41</v>
      </c>
      <c r="P147" s="149">
        <f t="shared" si="11"/>
        <v>0</v>
      </c>
      <c r="Q147" s="149">
        <v>0</v>
      </c>
      <c r="R147" s="149">
        <f t="shared" si="12"/>
        <v>0</v>
      </c>
      <c r="S147" s="149">
        <v>0</v>
      </c>
      <c r="T147" s="150">
        <f t="shared" si="13"/>
        <v>0</v>
      </c>
      <c r="AR147" s="151" t="s">
        <v>440</v>
      </c>
      <c r="AT147" s="151" t="s">
        <v>178</v>
      </c>
      <c r="AU147" s="151" t="s">
        <v>88</v>
      </c>
      <c r="AY147" s="13" t="s">
        <v>176</v>
      </c>
      <c r="BE147" s="152">
        <f t="shared" si="14"/>
        <v>0</v>
      </c>
      <c r="BF147" s="152">
        <f t="shared" si="15"/>
        <v>0</v>
      </c>
      <c r="BG147" s="152">
        <f t="shared" si="16"/>
        <v>0</v>
      </c>
      <c r="BH147" s="152">
        <f t="shared" si="17"/>
        <v>0</v>
      </c>
      <c r="BI147" s="152">
        <f t="shared" si="18"/>
        <v>0</v>
      </c>
      <c r="BJ147" s="13" t="s">
        <v>88</v>
      </c>
      <c r="BK147" s="152">
        <f t="shared" si="19"/>
        <v>0</v>
      </c>
      <c r="BL147" s="13" t="s">
        <v>440</v>
      </c>
      <c r="BM147" s="151" t="s">
        <v>1538</v>
      </c>
    </row>
    <row r="148" spans="2:65" s="1" customFormat="1" ht="24.25" customHeight="1">
      <c r="B148" s="28"/>
      <c r="C148" s="153" t="s">
        <v>244</v>
      </c>
      <c r="D148" s="153" t="s">
        <v>236</v>
      </c>
      <c r="E148" s="154" t="s">
        <v>1539</v>
      </c>
      <c r="F148" s="155" t="s">
        <v>1540</v>
      </c>
      <c r="G148" s="156" t="s">
        <v>261</v>
      </c>
      <c r="H148" s="157">
        <v>40</v>
      </c>
      <c r="I148" s="158"/>
      <c r="J148" s="159">
        <f t="shared" si="10"/>
        <v>0</v>
      </c>
      <c r="K148" s="160"/>
      <c r="L148" s="161"/>
      <c r="M148" s="162" t="s">
        <v>1</v>
      </c>
      <c r="N148" s="163" t="s">
        <v>41</v>
      </c>
      <c r="P148" s="149">
        <f t="shared" si="11"/>
        <v>0</v>
      </c>
      <c r="Q148" s="149">
        <v>1.1E-4</v>
      </c>
      <c r="R148" s="149">
        <f t="shared" si="12"/>
        <v>4.4000000000000003E-3</v>
      </c>
      <c r="S148" s="149">
        <v>0</v>
      </c>
      <c r="T148" s="150">
        <f t="shared" si="13"/>
        <v>0</v>
      </c>
      <c r="AR148" s="151" t="s">
        <v>703</v>
      </c>
      <c r="AT148" s="151" t="s">
        <v>236</v>
      </c>
      <c r="AU148" s="151" t="s">
        <v>88</v>
      </c>
      <c r="AY148" s="13" t="s">
        <v>176</v>
      </c>
      <c r="BE148" s="152">
        <f t="shared" si="14"/>
        <v>0</v>
      </c>
      <c r="BF148" s="152">
        <f t="shared" si="15"/>
        <v>0</v>
      </c>
      <c r="BG148" s="152">
        <f t="shared" si="16"/>
        <v>0</v>
      </c>
      <c r="BH148" s="152">
        <f t="shared" si="17"/>
        <v>0</v>
      </c>
      <c r="BI148" s="152">
        <f t="shared" si="18"/>
        <v>0</v>
      </c>
      <c r="BJ148" s="13" t="s">
        <v>88</v>
      </c>
      <c r="BK148" s="152">
        <f t="shared" si="19"/>
        <v>0</v>
      </c>
      <c r="BL148" s="13" t="s">
        <v>703</v>
      </c>
      <c r="BM148" s="151" t="s">
        <v>1541</v>
      </c>
    </row>
    <row r="149" spans="2:65" s="1" customFormat="1" ht="24.25" customHeight="1">
      <c r="B149" s="28"/>
      <c r="C149" s="139" t="s">
        <v>250</v>
      </c>
      <c r="D149" s="139" t="s">
        <v>178</v>
      </c>
      <c r="E149" s="140" t="s">
        <v>1542</v>
      </c>
      <c r="F149" s="141" t="s">
        <v>1543</v>
      </c>
      <c r="G149" s="142" t="s">
        <v>261</v>
      </c>
      <c r="H149" s="143">
        <v>20</v>
      </c>
      <c r="I149" s="144"/>
      <c r="J149" s="145">
        <f t="shared" si="10"/>
        <v>0</v>
      </c>
      <c r="K149" s="146"/>
      <c r="L149" s="28"/>
      <c r="M149" s="147" t="s">
        <v>1</v>
      </c>
      <c r="N149" s="148" t="s">
        <v>41</v>
      </c>
      <c r="P149" s="149">
        <f t="shared" si="11"/>
        <v>0</v>
      </c>
      <c r="Q149" s="149">
        <v>0</v>
      </c>
      <c r="R149" s="149">
        <f t="shared" si="12"/>
        <v>0</v>
      </c>
      <c r="S149" s="149">
        <v>0</v>
      </c>
      <c r="T149" s="150">
        <f t="shared" si="13"/>
        <v>0</v>
      </c>
      <c r="AR149" s="151" t="s">
        <v>440</v>
      </c>
      <c r="AT149" s="151" t="s">
        <v>178</v>
      </c>
      <c r="AU149" s="151" t="s">
        <v>88</v>
      </c>
      <c r="AY149" s="13" t="s">
        <v>176</v>
      </c>
      <c r="BE149" s="152">
        <f t="shared" si="14"/>
        <v>0</v>
      </c>
      <c r="BF149" s="152">
        <f t="shared" si="15"/>
        <v>0</v>
      </c>
      <c r="BG149" s="152">
        <f t="shared" si="16"/>
        <v>0</v>
      </c>
      <c r="BH149" s="152">
        <f t="shared" si="17"/>
        <v>0</v>
      </c>
      <c r="BI149" s="152">
        <f t="shared" si="18"/>
        <v>0</v>
      </c>
      <c r="BJ149" s="13" t="s">
        <v>88</v>
      </c>
      <c r="BK149" s="152">
        <f t="shared" si="19"/>
        <v>0</v>
      </c>
      <c r="BL149" s="13" t="s">
        <v>440</v>
      </c>
      <c r="BM149" s="151" t="s">
        <v>1544</v>
      </c>
    </row>
    <row r="150" spans="2:65" s="1" customFormat="1" ht="33" customHeight="1">
      <c r="B150" s="28"/>
      <c r="C150" s="153" t="s">
        <v>254</v>
      </c>
      <c r="D150" s="153" t="s">
        <v>236</v>
      </c>
      <c r="E150" s="154" t="s">
        <v>1545</v>
      </c>
      <c r="F150" s="155" t="s">
        <v>1546</v>
      </c>
      <c r="G150" s="156" t="s">
        <v>261</v>
      </c>
      <c r="H150" s="157">
        <v>20</v>
      </c>
      <c r="I150" s="158"/>
      <c r="J150" s="159">
        <f t="shared" si="10"/>
        <v>0</v>
      </c>
      <c r="K150" s="160"/>
      <c r="L150" s="161"/>
      <c r="M150" s="162" t="s">
        <v>1</v>
      </c>
      <c r="N150" s="163" t="s">
        <v>41</v>
      </c>
      <c r="P150" s="149">
        <f t="shared" si="11"/>
        <v>0</v>
      </c>
      <c r="Q150" s="149">
        <v>4.4000000000000002E-4</v>
      </c>
      <c r="R150" s="149">
        <f t="shared" si="12"/>
        <v>8.8000000000000005E-3</v>
      </c>
      <c r="S150" s="149">
        <v>0</v>
      </c>
      <c r="T150" s="150">
        <f t="shared" si="13"/>
        <v>0</v>
      </c>
      <c r="AR150" s="151" t="s">
        <v>703</v>
      </c>
      <c r="AT150" s="151" t="s">
        <v>236</v>
      </c>
      <c r="AU150" s="151" t="s">
        <v>88</v>
      </c>
      <c r="AY150" s="13" t="s">
        <v>176</v>
      </c>
      <c r="BE150" s="152">
        <f t="shared" si="14"/>
        <v>0</v>
      </c>
      <c r="BF150" s="152">
        <f t="shared" si="15"/>
        <v>0</v>
      </c>
      <c r="BG150" s="152">
        <f t="shared" si="16"/>
        <v>0</v>
      </c>
      <c r="BH150" s="152">
        <f t="shared" si="17"/>
        <v>0</v>
      </c>
      <c r="BI150" s="152">
        <f t="shared" si="18"/>
        <v>0</v>
      </c>
      <c r="BJ150" s="13" t="s">
        <v>88</v>
      </c>
      <c r="BK150" s="152">
        <f t="shared" si="19"/>
        <v>0</v>
      </c>
      <c r="BL150" s="13" t="s">
        <v>703</v>
      </c>
      <c r="BM150" s="151" t="s">
        <v>1547</v>
      </c>
    </row>
    <row r="151" spans="2:65" s="1" customFormat="1" ht="24.25" customHeight="1">
      <c r="B151" s="28"/>
      <c r="C151" s="153" t="s">
        <v>258</v>
      </c>
      <c r="D151" s="153" t="s">
        <v>236</v>
      </c>
      <c r="E151" s="154" t="s">
        <v>1548</v>
      </c>
      <c r="F151" s="155" t="s">
        <v>1549</v>
      </c>
      <c r="G151" s="156" t="s">
        <v>334</v>
      </c>
      <c r="H151" s="157">
        <v>20</v>
      </c>
      <c r="I151" s="158"/>
      <c r="J151" s="159">
        <f t="shared" si="10"/>
        <v>0</v>
      </c>
      <c r="K151" s="160"/>
      <c r="L151" s="161"/>
      <c r="M151" s="162" t="s">
        <v>1</v>
      </c>
      <c r="N151" s="163" t="s">
        <v>41</v>
      </c>
      <c r="P151" s="149">
        <f t="shared" si="11"/>
        <v>0</v>
      </c>
      <c r="Q151" s="149">
        <v>1E-3</v>
      </c>
      <c r="R151" s="149">
        <f t="shared" si="12"/>
        <v>0.02</v>
      </c>
      <c r="S151" s="149">
        <v>0</v>
      </c>
      <c r="T151" s="150">
        <f t="shared" si="13"/>
        <v>0</v>
      </c>
      <c r="AR151" s="151" t="s">
        <v>703</v>
      </c>
      <c r="AT151" s="151" t="s">
        <v>236</v>
      </c>
      <c r="AU151" s="151" t="s">
        <v>88</v>
      </c>
      <c r="AY151" s="13" t="s">
        <v>176</v>
      </c>
      <c r="BE151" s="152">
        <f t="shared" si="14"/>
        <v>0</v>
      </c>
      <c r="BF151" s="152">
        <f t="shared" si="15"/>
        <v>0</v>
      </c>
      <c r="BG151" s="152">
        <f t="shared" si="16"/>
        <v>0</v>
      </c>
      <c r="BH151" s="152">
        <f t="shared" si="17"/>
        <v>0</v>
      </c>
      <c r="BI151" s="152">
        <f t="shared" si="18"/>
        <v>0</v>
      </c>
      <c r="BJ151" s="13" t="s">
        <v>88</v>
      </c>
      <c r="BK151" s="152">
        <f t="shared" si="19"/>
        <v>0</v>
      </c>
      <c r="BL151" s="13" t="s">
        <v>703</v>
      </c>
      <c r="BM151" s="151" t="s">
        <v>1550</v>
      </c>
    </row>
    <row r="152" spans="2:65" s="1" customFormat="1" ht="24.25" customHeight="1">
      <c r="B152" s="28"/>
      <c r="C152" s="139" t="s">
        <v>263</v>
      </c>
      <c r="D152" s="139" t="s">
        <v>178</v>
      </c>
      <c r="E152" s="140" t="s">
        <v>1551</v>
      </c>
      <c r="F152" s="141" t="s">
        <v>1552</v>
      </c>
      <c r="G152" s="142" t="s">
        <v>334</v>
      </c>
      <c r="H152" s="143">
        <v>20</v>
      </c>
      <c r="I152" s="144"/>
      <c r="J152" s="145">
        <f t="shared" si="10"/>
        <v>0</v>
      </c>
      <c r="K152" s="146"/>
      <c r="L152" s="28"/>
      <c r="M152" s="147" t="s">
        <v>1</v>
      </c>
      <c r="N152" s="148" t="s">
        <v>41</v>
      </c>
      <c r="P152" s="149">
        <f t="shared" si="11"/>
        <v>0</v>
      </c>
      <c r="Q152" s="149">
        <v>0</v>
      </c>
      <c r="R152" s="149">
        <f t="shared" si="12"/>
        <v>0</v>
      </c>
      <c r="S152" s="149">
        <v>0</v>
      </c>
      <c r="T152" s="150">
        <f t="shared" si="13"/>
        <v>0</v>
      </c>
      <c r="AR152" s="151" t="s">
        <v>440</v>
      </c>
      <c r="AT152" s="151" t="s">
        <v>178</v>
      </c>
      <c r="AU152" s="151" t="s">
        <v>88</v>
      </c>
      <c r="AY152" s="13" t="s">
        <v>176</v>
      </c>
      <c r="BE152" s="152">
        <f t="shared" si="14"/>
        <v>0</v>
      </c>
      <c r="BF152" s="152">
        <f t="shared" si="15"/>
        <v>0</v>
      </c>
      <c r="BG152" s="152">
        <f t="shared" si="16"/>
        <v>0</v>
      </c>
      <c r="BH152" s="152">
        <f t="shared" si="17"/>
        <v>0</v>
      </c>
      <c r="BI152" s="152">
        <f t="shared" si="18"/>
        <v>0</v>
      </c>
      <c r="BJ152" s="13" t="s">
        <v>88</v>
      </c>
      <c r="BK152" s="152">
        <f t="shared" si="19"/>
        <v>0</v>
      </c>
      <c r="BL152" s="13" t="s">
        <v>440</v>
      </c>
      <c r="BM152" s="151" t="s">
        <v>1553</v>
      </c>
    </row>
    <row r="153" spans="2:65" s="1" customFormat="1" ht="16.5" customHeight="1">
      <c r="B153" s="28"/>
      <c r="C153" s="153" t="s">
        <v>267</v>
      </c>
      <c r="D153" s="153" t="s">
        <v>236</v>
      </c>
      <c r="E153" s="154" t="s">
        <v>1554</v>
      </c>
      <c r="F153" s="155" t="s">
        <v>1555</v>
      </c>
      <c r="G153" s="156" t="s">
        <v>334</v>
      </c>
      <c r="H153" s="157">
        <v>20</v>
      </c>
      <c r="I153" s="158"/>
      <c r="J153" s="159">
        <f t="shared" si="10"/>
        <v>0</v>
      </c>
      <c r="K153" s="160"/>
      <c r="L153" s="161"/>
      <c r="M153" s="162" t="s">
        <v>1</v>
      </c>
      <c r="N153" s="163" t="s">
        <v>41</v>
      </c>
      <c r="P153" s="149">
        <f t="shared" si="11"/>
        <v>0</v>
      </c>
      <c r="Q153" s="149">
        <v>3.0000000000000001E-5</v>
      </c>
      <c r="R153" s="149">
        <f t="shared" si="12"/>
        <v>6.0000000000000006E-4</v>
      </c>
      <c r="S153" s="149">
        <v>0</v>
      </c>
      <c r="T153" s="150">
        <f t="shared" si="13"/>
        <v>0</v>
      </c>
      <c r="AR153" s="151" t="s">
        <v>703</v>
      </c>
      <c r="AT153" s="151" t="s">
        <v>236</v>
      </c>
      <c r="AU153" s="151" t="s">
        <v>88</v>
      </c>
      <c r="AY153" s="13" t="s">
        <v>176</v>
      </c>
      <c r="BE153" s="152">
        <f t="shared" si="14"/>
        <v>0</v>
      </c>
      <c r="BF153" s="152">
        <f t="shared" si="15"/>
        <v>0</v>
      </c>
      <c r="BG153" s="152">
        <f t="shared" si="16"/>
        <v>0</v>
      </c>
      <c r="BH153" s="152">
        <f t="shared" si="17"/>
        <v>0</v>
      </c>
      <c r="BI153" s="152">
        <f t="shared" si="18"/>
        <v>0</v>
      </c>
      <c r="BJ153" s="13" t="s">
        <v>88</v>
      </c>
      <c r="BK153" s="152">
        <f t="shared" si="19"/>
        <v>0</v>
      </c>
      <c r="BL153" s="13" t="s">
        <v>703</v>
      </c>
      <c r="BM153" s="151" t="s">
        <v>1556</v>
      </c>
    </row>
    <row r="154" spans="2:65" s="1" customFormat="1" ht="24.25" customHeight="1">
      <c r="B154" s="28"/>
      <c r="C154" s="139" t="s">
        <v>7</v>
      </c>
      <c r="D154" s="139" t="s">
        <v>178</v>
      </c>
      <c r="E154" s="140" t="s">
        <v>1557</v>
      </c>
      <c r="F154" s="141" t="s">
        <v>1558</v>
      </c>
      <c r="G154" s="142" t="s">
        <v>334</v>
      </c>
      <c r="H154" s="143">
        <v>25</v>
      </c>
      <c r="I154" s="144"/>
      <c r="J154" s="145">
        <f t="shared" si="10"/>
        <v>0</v>
      </c>
      <c r="K154" s="146"/>
      <c r="L154" s="28"/>
      <c r="M154" s="147" t="s">
        <v>1</v>
      </c>
      <c r="N154" s="148" t="s">
        <v>41</v>
      </c>
      <c r="P154" s="149">
        <f t="shared" si="11"/>
        <v>0</v>
      </c>
      <c r="Q154" s="149">
        <v>0</v>
      </c>
      <c r="R154" s="149">
        <f t="shared" si="12"/>
        <v>0</v>
      </c>
      <c r="S154" s="149">
        <v>0</v>
      </c>
      <c r="T154" s="150">
        <f t="shared" si="13"/>
        <v>0</v>
      </c>
      <c r="AR154" s="151" t="s">
        <v>440</v>
      </c>
      <c r="AT154" s="151" t="s">
        <v>178</v>
      </c>
      <c r="AU154" s="151" t="s">
        <v>88</v>
      </c>
      <c r="AY154" s="13" t="s">
        <v>176</v>
      </c>
      <c r="BE154" s="152">
        <f t="shared" si="14"/>
        <v>0</v>
      </c>
      <c r="BF154" s="152">
        <f t="shared" si="15"/>
        <v>0</v>
      </c>
      <c r="BG154" s="152">
        <f t="shared" si="16"/>
        <v>0</v>
      </c>
      <c r="BH154" s="152">
        <f t="shared" si="17"/>
        <v>0</v>
      </c>
      <c r="BI154" s="152">
        <f t="shared" si="18"/>
        <v>0</v>
      </c>
      <c r="BJ154" s="13" t="s">
        <v>88</v>
      </c>
      <c r="BK154" s="152">
        <f t="shared" si="19"/>
        <v>0</v>
      </c>
      <c r="BL154" s="13" t="s">
        <v>440</v>
      </c>
      <c r="BM154" s="151" t="s">
        <v>1559</v>
      </c>
    </row>
    <row r="155" spans="2:65" s="1" customFormat="1" ht="24.25" customHeight="1">
      <c r="B155" s="28"/>
      <c r="C155" s="153" t="s">
        <v>274</v>
      </c>
      <c r="D155" s="153" t="s">
        <v>236</v>
      </c>
      <c r="E155" s="154" t="s">
        <v>1560</v>
      </c>
      <c r="F155" s="155" t="s">
        <v>1561</v>
      </c>
      <c r="G155" s="156" t="s">
        <v>334</v>
      </c>
      <c r="H155" s="157">
        <v>25</v>
      </c>
      <c r="I155" s="158"/>
      <c r="J155" s="159">
        <f t="shared" si="10"/>
        <v>0</v>
      </c>
      <c r="K155" s="160"/>
      <c r="L155" s="161"/>
      <c r="M155" s="162" t="s">
        <v>1</v>
      </c>
      <c r="N155" s="163" t="s">
        <v>41</v>
      </c>
      <c r="P155" s="149">
        <f t="shared" si="11"/>
        <v>0</v>
      </c>
      <c r="Q155" s="149">
        <v>1E-4</v>
      </c>
      <c r="R155" s="149">
        <f t="shared" si="12"/>
        <v>2.5000000000000001E-3</v>
      </c>
      <c r="S155" s="149">
        <v>0</v>
      </c>
      <c r="T155" s="150">
        <f t="shared" si="13"/>
        <v>0</v>
      </c>
      <c r="AR155" s="151" t="s">
        <v>703</v>
      </c>
      <c r="AT155" s="151" t="s">
        <v>236</v>
      </c>
      <c r="AU155" s="151" t="s">
        <v>88</v>
      </c>
      <c r="AY155" s="13" t="s">
        <v>176</v>
      </c>
      <c r="BE155" s="152">
        <f t="shared" si="14"/>
        <v>0</v>
      </c>
      <c r="BF155" s="152">
        <f t="shared" si="15"/>
        <v>0</v>
      </c>
      <c r="BG155" s="152">
        <f t="shared" si="16"/>
        <v>0</v>
      </c>
      <c r="BH155" s="152">
        <f t="shared" si="17"/>
        <v>0</v>
      </c>
      <c r="BI155" s="152">
        <f t="shared" si="18"/>
        <v>0</v>
      </c>
      <c r="BJ155" s="13" t="s">
        <v>88</v>
      </c>
      <c r="BK155" s="152">
        <f t="shared" si="19"/>
        <v>0</v>
      </c>
      <c r="BL155" s="13" t="s">
        <v>703</v>
      </c>
      <c r="BM155" s="151" t="s">
        <v>1562</v>
      </c>
    </row>
    <row r="156" spans="2:65" s="1" customFormat="1" ht="24.25" customHeight="1">
      <c r="B156" s="28"/>
      <c r="C156" s="139" t="s">
        <v>278</v>
      </c>
      <c r="D156" s="139" t="s">
        <v>178</v>
      </c>
      <c r="E156" s="140" t="s">
        <v>1563</v>
      </c>
      <c r="F156" s="141" t="s">
        <v>1564</v>
      </c>
      <c r="G156" s="142" t="s">
        <v>334</v>
      </c>
      <c r="H156" s="143">
        <v>15</v>
      </c>
      <c r="I156" s="144"/>
      <c r="J156" s="145">
        <f t="shared" si="10"/>
        <v>0</v>
      </c>
      <c r="K156" s="146"/>
      <c r="L156" s="28"/>
      <c r="M156" s="147" t="s">
        <v>1</v>
      </c>
      <c r="N156" s="148" t="s">
        <v>41</v>
      </c>
      <c r="P156" s="149">
        <f t="shared" si="11"/>
        <v>0</v>
      </c>
      <c r="Q156" s="149">
        <v>0</v>
      </c>
      <c r="R156" s="149">
        <f t="shared" si="12"/>
        <v>0</v>
      </c>
      <c r="S156" s="149">
        <v>0</v>
      </c>
      <c r="T156" s="150">
        <f t="shared" si="13"/>
        <v>0</v>
      </c>
      <c r="AR156" s="151" t="s">
        <v>440</v>
      </c>
      <c r="AT156" s="151" t="s">
        <v>178</v>
      </c>
      <c r="AU156" s="151" t="s">
        <v>88</v>
      </c>
      <c r="AY156" s="13" t="s">
        <v>176</v>
      </c>
      <c r="BE156" s="152">
        <f t="shared" si="14"/>
        <v>0</v>
      </c>
      <c r="BF156" s="152">
        <f t="shared" si="15"/>
        <v>0</v>
      </c>
      <c r="BG156" s="152">
        <f t="shared" si="16"/>
        <v>0</v>
      </c>
      <c r="BH156" s="152">
        <f t="shared" si="17"/>
        <v>0</v>
      </c>
      <c r="BI156" s="152">
        <f t="shared" si="18"/>
        <v>0</v>
      </c>
      <c r="BJ156" s="13" t="s">
        <v>88</v>
      </c>
      <c r="BK156" s="152">
        <f t="shared" si="19"/>
        <v>0</v>
      </c>
      <c r="BL156" s="13" t="s">
        <v>440</v>
      </c>
      <c r="BM156" s="151" t="s">
        <v>1565</v>
      </c>
    </row>
    <row r="157" spans="2:65" s="1" customFormat="1" ht="24.25" customHeight="1">
      <c r="B157" s="28"/>
      <c r="C157" s="153" t="s">
        <v>282</v>
      </c>
      <c r="D157" s="153" t="s">
        <v>236</v>
      </c>
      <c r="E157" s="154" t="s">
        <v>1566</v>
      </c>
      <c r="F157" s="155" t="s">
        <v>1567</v>
      </c>
      <c r="G157" s="156" t="s">
        <v>334</v>
      </c>
      <c r="H157" s="157">
        <v>15</v>
      </c>
      <c r="I157" s="158"/>
      <c r="J157" s="159">
        <f t="shared" si="10"/>
        <v>0</v>
      </c>
      <c r="K157" s="160"/>
      <c r="L157" s="161"/>
      <c r="M157" s="162" t="s">
        <v>1</v>
      </c>
      <c r="N157" s="163" t="s">
        <v>41</v>
      </c>
      <c r="P157" s="149">
        <f t="shared" si="11"/>
        <v>0</v>
      </c>
      <c r="Q157" s="149">
        <v>1.7000000000000001E-4</v>
      </c>
      <c r="R157" s="149">
        <f t="shared" si="12"/>
        <v>2.5500000000000002E-3</v>
      </c>
      <c r="S157" s="149">
        <v>0</v>
      </c>
      <c r="T157" s="150">
        <f t="shared" si="13"/>
        <v>0</v>
      </c>
      <c r="AR157" s="151" t="s">
        <v>703</v>
      </c>
      <c r="AT157" s="151" t="s">
        <v>236</v>
      </c>
      <c r="AU157" s="151" t="s">
        <v>88</v>
      </c>
      <c r="AY157" s="13" t="s">
        <v>176</v>
      </c>
      <c r="BE157" s="152">
        <f t="shared" si="14"/>
        <v>0</v>
      </c>
      <c r="BF157" s="152">
        <f t="shared" si="15"/>
        <v>0</v>
      </c>
      <c r="BG157" s="152">
        <f t="shared" si="16"/>
        <v>0</v>
      </c>
      <c r="BH157" s="152">
        <f t="shared" si="17"/>
        <v>0</v>
      </c>
      <c r="BI157" s="152">
        <f t="shared" si="18"/>
        <v>0</v>
      </c>
      <c r="BJ157" s="13" t="s">
        <v>88</v>
      </c>
      <c r="BK157" s="152">
        <f t="shared" si="19"/>
        <v>0</v>
      </c>
      <c r="BL157" s="13" t="s">
        <v>703</v>
      </c>
      <c r="BM157" s="151" t="s">
        <v>1568</v>
      </c>
    </row>
    <row r="158" spans="2:65" s="1" customFormat="1" ht="37.75" customHeight="1">
      <c r="B158" s="28"/>
      <c r="C158" s="139" t="s">
        <v>286</v>
      </c>
      <c r="D158" s="139" t="s">
        <v>178</v>
      </c>
      <c r="E158" s="140" t="s">
        <v>1569</v>
      </c>
      <c r="F158" s="141" t="s">
        <v>1570</v>
      </c>
      <c r="G158" s="142" t="s">
        <v>334</v>
      </c>
      <c r="H158" s="143">
        <v>15</v>
      </c>
      <c r="I158" s="144"/>
      <c r="J158" s="145">
        <f t="shared" si="10"/>
        <v>0</v>
      </c>
      <c r="K158" s="146"/>
      <c r="L158" s="28"/>
      <c r="M158" s="147" t="s">
        <v>1</v>
      </c>
      <c r="N158" s="148" t="s">
        <v>41</v>
      </c>
      <c r="P158" s="149">
        <f t="shared" si="11"/>
        <v>0</v>
      </c>
      <c r="Q158" s="149">
        <v>0</v>
      </c>
      <c r="R158" s="149">
        <f t="shared" si="12"/>
        <v>0</v>
      </c>
      <c r="S158" s="149">
        <v>0</v>
      </c>
      <c r="T158" s="150">
        <f t="shared" si="13"/>
        <v>0</v>
      </c>
      <c r="AR158" s="151" t="s">
        <v>440</v>
      </c>
      <c r="AT158" s="151" t="s">
        <v>178</v>
      </c>
      <c r="AU158" s="151" t="s">
        <v>88</v>
      </c>
      <c r="AY158" s="13" t="s">
        <v>176</v>
      </c>
      <c r="BE158" s="152">
        <f t="shared" si="14"/>
        <v>0</v>
      </c>
      <c r="BF158" s="152">
        <f t="shared" si="15"/>
        <v>0</v>
      </c>
      <c r="BG158" s="152">
        <f t="shared" si="16"/>
        <v>0</v>
      </c>
      <c r="BH158" s="152">
        <f t="shared" si="17"/>
        <v>0</v>
      </c>
      <c r="BI158" s="152">
        <f t="shared" si="18"/>
        <v>0</v>
      </c>
      <c r="BJ158" s="13" t="s">
        <v>88</v>
      </c>
      <c r="BK158" s="152">
        <f t="shared" si="19"/>
        <v>0</v>
      </c>
      <c r="BL158" s="13" t="s">
        <v>440</v>
      </c>
      <c r="BM158" s="151" t="s">
        <v>1571</v>
      </c>
    </row>
    <row r="159" spans="2:65" s="1" customFormat="1" ht="16.5" customHeight="1">
      <c r="B159" s="28"/>
      <c r="C159" s="153" t="s">
        <v>290</v>
      </c>
      <c r="D159" s="153" t="s">
        <v>236</v>
      </c>
      <c r="E159" s="154" t="s">
        <v>1572</v>
      </c>
      <c r="F159" s="155" t="s">
        <v>1573</v>
      </c>
      <c r="G159" s="156" t="s">
        <v>334</v>
      </c>
      <c r="H159" s="157">
        <v>15</v>
      </c>
      <c r="I159" s="158"/>
      <c r="J159" s="159">
        <f t="shared" si="10"/>
        <v>0</v>
      </c>
      <c r="K159" s="160"/>
      <c r="L159" s="161"/>
      <c r="M159" s="162" t="s">
        <v>1</v>
      </c>
      <c r="N159" s="163" t="s">
        <v>41</v>
      </c>
      <c r="P159" s="149">
        <f t="shared" si="11"/>
        <v>0</v>
      </c>
      <c r="Q159" s="149">
        <v>1.6000000000000001E-4</v>
      </c>
      <c r="R159" s="149">
        <f t="shared" si="12"/>
        <v>2.4000000000000002E-3</v>
      </c>
      <c r="S159" s="149">
        <v>0</v>
      </c>
      <c r="T159" s="150">
        <f t="shared" si="13"/>
        <v>0</v>
      </c>
      <c r="AR159" s="151" t="s">
        <v>703</v>
      </c>
      <c r="AT159" s="151" t="s">
        <v>236</v>
      </c>
      <c r="AU159" s="151" t="s">
        <v>88</v>
      </c>
      <c r="AY159" s="13" t="s">
        <v>176</v>
      </c>
      <c r="BE159" s="152">
        <f t="shared" si="14"/>
        <v>0</v>
      </c>
      <c r="BF159" s="152">
        <f t="shared" si="15"/>
        <v>0</v>
      </c>
      <c r="BG159" s="152">
        <f t="shared" si="16"/>
        <v>0</v>
      </c>
      <c r="BH159" s="152">
        <f t="shared" si="17"/>
        <v>0</v>
      </c>
      <c r="BI159" s="152">
        <f t="shared" si="18"/>
        <v>0</v>
      </c>
      <c r="BJ159" s="13" t="s">
        <v>88</v>
      </c>
      <c r="BK159" s="152">
        <f t="shared" si="19"/>
        <v>0</v>
      </c>
      <c r="BL159" s="13" t="s">
        <v>703</v>
      </c>
      <c r="BM159" s="151" t="s">
        <v>1574</v>
      </c>
    </row>
    <row r="160" spans="2:65" s="1" customFormat="1" ht="21.75" customHeight="1">
      <c r="B160" s="28"/>
      <c r="C160" s="139" t="s">
        <v>294</v>
      </c>
      <c r="D160" s="139" t="s">
        <v>178</v>
      </c>
      <c r="E160" s="140" t="s">
        <v>1575</v>
      </c>
      <c r="F160" s="141" t="s">
        <v>1576</v>
      </c>
      <c r="G160" s="142" t="s">
        <v>334</v>
      </c>
      <c r="H160" s="143">
        <v>36</v>
      </c>
      <c r="I160" s="144"/>
      <c r="J160" s="145">
        <f t="shared" si="10"/>
        <v>0</v>
      </c>
      <c r="K160" s="146"/>
      <c r="L160" s="28"/>
      <c r="M160" s="147" t="s">
        <v>1</v>
      </c>
      <c r="N160" s="148" t="s">
        <v>41</v>
      </c>
      <c r="P160" s="149">
        <f t="shared" si="11"/>
        <v>0</v>
      </c>
      <c r="Q160" s="149">
        <v>0</v>
      </c>
      <c r="R160" s="149">
        <f t="shared" si="12"/>
        <v>0</v>
      </c>
      <c r="S160" s="149">
        <v>0</v>
      </c>
      <c r="T160" s="150">
        <f t="shared" si="13"/>
        <v>0</v>
      </c>
      <c r="AR160" s="151" t="s">
        <v>440</v>
      </c>
      <c r="AT160" s="151" t="s">
        <v>178</v>
      </c>
      <c r="AU160" s="151" t="s">
        <v>88</v>
      </c>
      <c r="AY160" s="13" t="s">
        <v>176</v>
      </c>
      <c r="BE160" s="152">
        <f t="shared" si="14"/>
        <v>0</v>
      </c>
      <c r="BF160" s="152">
        <f t="shared" si="15"/>
        <v>0</v>
      </c>
      <c r="BG160" s="152">
        <f t="shared" si="16"/>
        <v>0</v>
      </c>
      <c r="BH160" s="152">
        <f t="shared" si="17"/>
        <v>0</v>
      </c>
      <c r="BI160" s="152">
        <f t="shared" si="18"/>
        <v>0</v>
      </c>
      <c r="BJ160" s="13" t="s">
        <v>88</v>
      </c>
      <c r="BK160" s="152">
        <f t="shared" si="19"/>
        <v>0</v>
      </c>
      <c r="BL160" s="13" t="s">
        <v>440</v>
      </c>
      <c r="BM160" s="151" t="s">
        <v>1577</v>
      </c>
    </row>
    <row r="161" spans="2:65" s="1" customFormat="1" ht="24.25" customHeight="1">
      <c r="B161" s="28"/>
      <c r="C161" s="153" t="s">
        <v>298</v>
      </c>
      <c r="D161" s="153" t="s">
        <v>236</v>
      </c>
      <c r="E161" s="154" t="s">
        <v>1578</v>
      </c>
      <c r="F161" s="155" t="s">
        <v>1579</v>
      </c>
      <c r="G161" s="156" t="s">
        <v>334</v>
      </c>
      <c r="H161" s="157">
        <v>36</v>
      </c>
      <c r="I161" s="158"/>
      <c r="J161" s="159">
        <f t="shared" si="10"/>
        <v>0</v>
      </c>
      <c r="K161" s="160"/>
      <c r="L161" s="161"/>
      <c r="M161" s="162" t="s">
        <v>1</v>
      </c>
      <c r="N161" s="163" t="s">
        <v>41</v>
      </c>
      <c r="P161" s="149">
        <f t="shared" si="11"/>
        <v>0</v>
      </c>
      <c r="Q161" s="149">
        <v>1.3999999999999999E-4</v>
      </c>
      <c r="R161" s="149">
        <f t="shared" si="12"/>
        <v>5.0399999999999993E-3</v>
      </c>
      <c r="S161" s="149">
        <v>0</v>
      </c>
      <c r="T161" s="150">
        <f t="shared" si="13"/>
        <v>0</v>
      </c>
      <c r="AR161" s="151" t="s">
        <v>703</v>
      </c>
      <c r="AT161" s="151" t="s">
        <v>236</v>
      </c>
      <c r="AU161" s="151" t="s">
        <v>88</v>
      </c>
      <c r="AY161" s="13" t="s">
        <v>176</v>
      </c>
      <c r="BE161" s="152">
        <f t="shared" si="14"/>
        <v>0</v>
      </c>
      <c r="BF161" s="152">
        <f t="shared" si="15"/>
        <v>0</v>
      </c>
      <c r="BG161" s="152">
        <f t="shared" si="16"/>
        <v>0</v>
      </c>
      <c r="BH161" s="152">
        <f t="shared" si="17"/>
        <v>0</v>
      </c>
      <c r="BI161" s="152">
        <f t="shared" si="18"/>
        <v>0</v>
      </c>
      <c r="BJ161" s="13" t="s">
        <v>88</v>
      </c>
      <c r="BK161" s="152">
        <f t="shared" si="19"/>
        <v>0</v>
      </c>
      <c r="BL161" s="13" t="s">
        <v>703</v>
      </c>
      <c r="BM161" s="151" t="s">
        <v>1580</v>
      </c>
    </row>
    <row r="162" spans="2:65" s="1" customFormat="1" ht="24.25" customHeight="1">
      <c r="B162" s="28"/>
      <c r="C162" s="139" t="s">
        <v>302</v>
      </c>
      <c r="D162" s="139" t="s">
        <v>178</v>
      </c>
      <c r="E162" s="140" t="s">
        <v>1581</v>
      </c>
      <c r="F162" s="141" t="s">
        <v>1582</v>
      </c>
      <c r="G162" s="142" t="s">
        <v>334</v>
      </c>
      <c r="H162" s="143">
        <v>20</v>
      </c>
      <c r="I162" s="144"/>
      <c r="J162" s="145">
        <f t="shared" si="10"/>
        <v>0</v>
      </c>
      <c r="K162" s="146"/>
      <c r="L162" s="28"/>
      <c r="M162" s="147" t="s">
        <v>1</v>
      </c>
      <c r="N162" s="148" t="s">
        <v>41</v>
      </c>
      <c r="P162" s="149">
        <f t="shared" si="11"/>
        <v>0</v>
      </c>
      <c r="Q162" s="149">
        <v>0</v>
      </c>
      <c r="R162" s="149">
        <f t="shared" si="12"/>
        <v>0</v>
      </c>
      <c r="S162" s="149">
        <v>0</v>
      </c>
      <c r="T162" s="150">
        <f t="shared" si="13"/>
        <v>0</v>
      </c>
      <c r="AR162" s="151" t="s">
        <v>440</v>
      </c>
      <c r="AT162" s="151" t="s">
        <v>178</v>
      </c>
      <c r="AU162" s="151" t="s">
        <v>88</v>
      </c>
      <c r="AY162" s="13" t="s">
        <v>176</v>
      </c>
      <c r="BE162" s="152">
        <f t="shared" si="14"/>
        <v>0</v>
      </c>
      <c r="BF162" s="152">
        <f t="shared" si="15"/>
        <v>0</v>
      </c>
      <c r="BG162" s="152">
        <f t="shared" si="16"/>
        <v>0</v>
      </c>
      <c r="BH162" s="152">
        <f t="shared" si="17"/>
        <v>0</v>
      </c>
      <c r="BI162" s="152">
        <f t="shared" si="18"/>
        <v>0</v>
      </c>
      <c r="BJ162" s="13" t="s">
        <v>88</v>
      </c>
      <c r="BK162" s="152">
        <f t="shared" si="19"/>
        <v>0</v>
      </c>
      <c r="BL162" s="13" t="s">
        <v>440</v>
      </c>
      <c r="BM162" s="151" t="s">
        <v>1583</v>
      </c>
    </row>
    <row r="163" spans="2:65" s="1" customFormat="1" ht="16.5" customHeight="1">
      <c r="B163" s="28"/>
      <c r="C163" s="153" t="s">
        <v>306</v>
      </c>
      <c r="D163" s="153" t="s">
        <v>236</v>
      </c>
      <c r="E163" s="154" t="s">
        <v>1584</v>
      </c>
      <c r="F163" s="155" t="s">
        <v>1585</v>
      </c>
      <c r="G163" s="156" t="s">
        <v>334</v>
      </c>
      <c r="H163" s="157">
        <v>20</v>
      </c>
      <c r="I163" s="158"/>
      <c r="J163" s="159">
        <f t="shared" si="10"/>
        <v>0</v>
      </c>
      <c r="K163" s="160"/>
      <c r="L163" s="161"/>
      <c r="M163" s="162" t="s">
        <v>1</v>
      </c>
      <c r="N163" s="163" t="s">
        <v>41</v>
      </c>
      <c r="P163" s="149">
        <f t="shared" si="11"/>
        <v>0</v>
      </c>
      <c r="Q163" s="149">
        <v>1.0000000000000001E-5</v>
      </c>
      <c r="R163" s="149">
        <f t="shared" si="12"/>
        <v>2.0000000000000001E-4</v>
      </c>
      <c r="S163" s="149">
        <v>0</v>
      </c>
      <c r="T163" s="150">
        <f t="shared" si="13"/>
        <v>0</v>
      </c>
      <c r="AR163" s="151" t="s">
        <v>703</v>
      </c>
      <c r="AT163" s="151" t="s">
        <v>236</v>
      </c>
      <c r="AU163" s="151" t="s">
        <v>88</v>
      </c>
      <c r="AY163" s="13" t="s">
        <v>176</v>
      </c>
      <c r="BE163" s="152">
        <f t="shared" si="14"/>
        <v>0</v>
      </c>
      <c r="BF163" s="152">
        <f t="shared" si="15"/>
        <v>0</v>
      </c>
      <c r="BG163" s="152">
        <f t="shared" si="16"/>
        <v>0</v>
      </c>
      <c r="BH163" s="152">
        <f t="shared" si="17"/>
        <v>0</v>
      </c>
      <c r="BI163" s="152">
        <f t="shared" si="18"/>
        <v>0</v>
      </c>
      <c r="BJ163" s="13" t="s">
        <v>88</v>
      </c>
      <c r="BK163" s="152">
        <f t="shared" si="19"/>
        <v>0</v>
      </c>
      <c r="BL163" s="13" t="s">
        <v>703</v>
      </c>
      <c r="BM163" s="151" t="s">
        <v>1586</v>
      </c>
    </row>
    <row r="164" spans="2:65" s="1" customFormat="1" ht="24.25" customHeight="1">
      <c r="B164" s="28"/>
      <c r="C164" s="139" t="s">
        <v>310</v>
      </c>
      <c r="D164" s="139" t="s">
        <v>178</v>
      </c>
      <c r="E164" s="140" t="s">
        <v>1587</v>
      </c>
      <c r="F164" s="141" t="s">
        <v>1588</v>
      </c>
      <c r="G164" s="142" t="s">
        <v>334</v>
      </c>
      <c r="H164" s="143">
        <v>40</v>
      </c>
      <c r="I164" s="144"/>
      <c r="J164" s="145">
        <f t="shared" si="10"/>
        <v>0</v>
      </c>
      <c r="K164" s="146"/>
      <c r="L164" s="28"/>
      <c r="M164" s="147" t="s">
        <v>1</v>
      </c>
      <c r="N164" s="148" t="s">
        <v>41</v>
      </c>
      <c r="P164" s="149">
        <f t="shared" si="11"/>
        <v>0</v>
      </c>
      <c r="Q164" s="149">
        <v>0</v>
      </c>
      <c r="R164" s="149">
        <f t="shared" si="12"/>
        <v>0</v>
      </c>
      <c r="S164" s="149">
        <v>0</v>
      </c>
      <c r="T164" s="150">
        <f t="shared" si="13"/>
        <v>0</v>
      </c>
      <c r="AR164" s="151" t="s">
        <v>440</v>
      </c>
      <c r="AT164" s="151" t="s">
        <v>178</v>
      </c>
      <c r="AU164" s="151" t="s">
        <v>88</v>
      </c>
      <c r="AY164" s="13" t="s">
        <v>176</v>
      </c>
      <c r="BE164" s="152">
        <f t="shared" si="14"/>
        <v>0</v>
      </c>
      <c r="BF164" s="152">
        <f t="shared" si="15"/>
        <v>0</v>
      </c>
      <c r="BG164" s="152">
        <f t="shared" si="16"/>
        <v>0</v>
      </c>
      <c r="BH164" s="152">
        <f t="shared" si="17"/>
        <v>0</v>
      </c>
      <c r="BI164" s="152">
        <f t="shared" si="18"/>
        <v>0</v>
      </c>
      <c r="BJ164" s="13" t="s">
        <v>88</v>
      </c>
      <c r="BK164" s="152">
        <f t="shared" si="19"/>
        <v>0</v>
      </c>
      <c r="BL164" s="13" t="s">
        <v>440</v>
      </c>
      <c r="BM164" s="151" t="s">
        <v>1589</v>
      </c>
    </row>
    <row r="165" spans="2:65" s="1" customFormat="1" ht="16.5" customHeight="1">
      <c r="B165" s="28"/>
      <c r="C165" s="153" t="s">
        <v>315</v>
      </c>
      <c r="D165" s="153" t="s">
        <v>236</v>
      </c>
      <c r="E165" s="154" t="s">
        <v>1590</v>
      </c>
      <c r="F165" s="155" t="s">
        <v>1591</v>
      </c>
      <c r="G165" s="156" t="s">
        <v>334</v>
      </c>
      <c r="H165" s="157">
        <v>40</v>
      </c>
      <c r="I165" s="158"/>
      <c r="J165" s="159">
        <f t="shared" si="10"/>
        <v>0</v>
      </c>
      <c r="K165" s="160"/>
      <c r="L165" s="161"/>
      <c r="M165" s="162" t="s">
        <v>1</v>
      </c>
      <c r="N165" s="163" t="s">
        <v>41</v>
      </c>
      <c r="P165" s="149">
        <f t="shared" si="11"/>
        <v>0</v>
      </c>
      <c r="Q165" s="149">
        <v>3.0000000000000001E-5</v>
      </c>
      <c r="R165" s="149">
        <f t="shared" si="12"/>
        <v>1.2000000000000001E-3</v>
      </c>
      <c r="S165" s="149">
        <v>0</v>
      </c>
      <c r="T165" s="150">
        <f t="shared" si="13"/>
        <v>0</v>
      </c>
      <c r="AR165" s="151" t="s">
        <v>703</v>
      </c>
      <c r="AT165" s="151" t="s">
        <v>236</v>
      </c>
      <c r="AU165" s="151" t="s">
        <v>88</v>
      </c>
      <c r="AY165" s="13" t="s">
        <v>176</v>
      </c>
      <c r="BE165" s="152">
        <f t="shared" si="14"/>
        <v>0</v>
      </c>
      <c r="BF165" s="152">
        <f t="shared" si="15"/>
        <v>0</v>
      </c>
      <c r="BG165" s="152">
        <f t="shared" si="16"/>
        <v>0</v>
      </c>
      <c r="BH165" s="152">
        <f t="shared" si="17"/>
        <v>0</v>
      </c>
      <c r="BI165" s="152">
        <f t="shared" si="18"/>
        <v>0</v>
      </c>
      <c r="BJ165" s="13" t="s">
        <v>88</v>
      </c>
      <c r="BK165" s="152">
        <f t="shared" si="19"/>
        <v>0</v>
      </c>
      <c r="BL165" s="13" t="s">
        <v>703</v>
      </c>
      <c r="BM165" s="151" t="s">
        <v>1592</v>
      </c>
    </row>
    <row r="166" spans="2:65" s="1" customFormat="1" ht="24.25" customHeight="1">
      <c r="B166" s="28"/>
      <c r="C166" s="139" t="s">
        <v>319</v>
      </c>
      <c r="D166" s="139" t="s">
        <v>178</v>
      </c>
      <c r="E166" s="140" t="s">
        <v>1593</v>
      </c>
      <c r="F166" s="141" t="s">
        <v>1594</v>
      </c>
      <c r="G166" s="142" t="s">
        <v>334</v>
      </c>
      <c r="H166" s="143">
        <v>100</v>
      </c>
      <c r="I166" s="144"/>
      <c r="J166" s="145">
        <f t="shared" si="10"/>
        <v>0</v>
      </c>
      <c r="K166" s="146"/>
      <c r="L166" s="28"/>
      <c r="M166" s="147" t="s">
        <v>1</v>
      </c>
      <c r="N166" s="148" t="s">
        <v>41</v>
      </c>
      <c r="P166" s="149">
        <f t="shared" si="11"/>
        <v>0</v>
      </c>
      <c r="Q166" s="149">
        <v>0</v>
      </c>
      <c r="R166" s="149">
        <f t="shared" si="12"/>
        <v>0</v>
      </c>
      <c r="S166" s="149">
        <v>0</v>
      </c>
      <c r="T166" s="150">
        <f t="shared" si="13"/>
        <v>0</v>
      </c>
      <c r="AR166" s="151" t="s">
        <v>440</v>
      </c>
      <c r="AT166" s="151" t="s">
        <v>178</v>
      </c>
      <c r="AU166" s="151" t="s">
        <v>88</v>
      </c>
      <c r="AY166" s="13" t="s">
        <v>176</v>
      </c>
      <c r="BE166" s="152">
        <f t="shared" si="14"/>
        <v>0</v>
      </c>
      <c r="BF166" s="152">
        <f t="shared" si="15"/>
        <v>0</v>
      </c>
      <c r="BG166" s="152">
        <f t="shared" si="16"/>
        <v>0</v>
      </c>
      <c r="BH166" s="152">
        <f t="shared" si="17"/>
        <v>0</v>
      </c>
      <c r="BI166" s="152">
        <f t="shared" si="18"/>
        <v>0</v>
      </c>
      <c r="BJ166" s="13" t="s">
        <v>88</v>
      </c>
      <c r="BK166" s="152">
        <f t="shared" si="19"/>
        <v>0</v>
      </c>
      <c r="BL166" s="13" t="s">
        <v>440</v>
      </c>
      <c r="BM166" s="151" t="s">
        <v>1595</v>
      </c>
    </row>
    <row r="167" spans="2:65" s="1" customFormat="1" ht="16.5" customHeight="1">
      <c r="B167" s="28"/>
      <c r="C167" s="153" t="s">
        <v>323</v>
      </c>
      <c r="D167" s="153" t="s">
        <v>236</v>
      </c>
      <c r="E167" s="154" t="s">
        <v>1596</v>
      </c>
      <c r="F167" s="155" t="s">
        <v>1597</v>
      </c>
      <c r="G167" s="156" t="s">
        <v>334</v>
      </c>
      <c r="H167" s="157">
        <v>100</v>
      </c>
      <c r="I167" s="158"/>
      <c r="J167" s="159">
        <f t="shared" si="10"/>
        <v>0</v>
      </c>
      <c r="K167" s="160"/>
      <c r="L167" s="161"/>
      <c r="M167" s="162" t="s">
        <v>1</v>
      </c>
      <c r="N167" s="163" t="s">
        <v>41</v>
      </c>
      <c r="P167" s="149">
        <f t="shared" si="11"/>
        <v>0</v>
      </c>
      <c r="Q167" s="149">
        <v>2.0000000000000002E-5</v>
      </c>
      <c r="R167" s="149">
        <f t="shared" si="12"/>
        <v>2E-3</v>
      </c>
      <c r="S167" s="149">
        <v>0</v>
      </c>
      <c r="T167" s="150">
        <f t="shared" si="13"/>
        <v>0</v>
      </c>
      <c r="AR167" s="151" t="s">
        <v>703</v>
      </c>
      <c r="AT167" s="151" t="s">
        <v>236</v>
      </c>
      <c r="AU167" s="151" t="s">
        <v>88</v>
      </c>
      <c r="AY167" s="13" t="s">
        <v>176</v>
      </c>
      <c r="BE167" s="152">
        <f t="shared" si="14"/>
        <v>0</v>
      </c>
      <c r="BF167" s="152">
        <f t="shared" si="15"/>
        <v>0</v>
      </c>
      <c r="BG167" s="152">
        <f t="shared" si="16"/>
        <v>0</v>
      </c>
      <c r="BH167" s="152">
        <f t="shared" si="17"/>
        <v>0</v>
      </c>
      <c r="BI167" s="152">
        <f t="shared" si="18"/>
        <v>0</v>
      </c>
      <c r="BJ167" s="13" t="s">
        <v>88</v>
      </c>
      <c r="BK167" s="152">
        <f t="shared" si="19"/>
        <v>0</v>
      </c>
      <c r="BL167" s="13" t="s">
        <v>703</v>
      </c>
      <c r="BM167" s="151" t="s">
        <v>1598</v>
      </c>
    </row>
    <row r="168" spans="2:65" s="1" customFormat="1" ht="24.25" customHeight="1">
      <c r="B168" s="28"/>
      <c r="C168" s="139" t="s">
        <v>327</v>
      </c>
      <c r="D168" s="139" t="s">
        <v>178</v>
      </c>
      <c r="E168" s="140" t="s">
        <v>1599</v>
      </c>
      <c r="F168" s="141" t="s">
        <v>1600</v>
      </c>
      <c r="G168" s="142" t="s">
        <v>334</v>
      </c>
      <c r="H168" s="143">
        <v>10</v>
      </c>
      <c r="I168" s="144"/>
      <c r="J168" s="145">
        <f t="shared" si="10"/>
        <v>0</v>
      </c>
      <c r="K168" s="146"/>
      <c r="L168" s="28"/>
      <c r="M168" s="147" t="s">
        <v>1</v>
      </c>
      <c r="N168" s="148" t="s">
        <v>41</v>
      </c>
      <c r="P168" s="149">
        <f t="shared" si="11"/>
        <v>0</v>
      </c>
      <c r="Q168" s="149">
        <v>0</v>
      </c>
      <c r="R168" s="149">
        <f t="shared" si="12"/>
        <v>0</v>
      </c>
      <c r="S168" s="149">
        <v>0</v>
      </c>
      <c r="T168" s="150">
        <f t="shared" si="13"/>
        <v>0</v>
      </c>
      <c r="AR168" s="151" t="s">
        <v>440</v>
      </c>
      <c r="AT168" s="151" t="s">
        <v>178</v>
      </c>
      <c r="AU168" s="151" t="s">
        <v>88</v>
      </c>
      <c r="AY168" s="13" t="s">
        <v>176</v>
      </c>
      <c r="BE168" s="152">
        <f t="shared" si="14"/>
        <v>0</v>
      </c>
      <c r="BF168" s="152">
        <f t="shared" si="15"/>
        <v>0</v>
      </c>
      <c r="BG168" s="152">
        <f t="shared" si="16"/>
        <v>0</v>
      </c>
      <c r="BH168" s="152">
        <f t="shared" si="17"/>
        <v>0</v>
      </c>
      <c r="BI168" s="152">
        <f t="shared" si="18"/>
        <v>0</v>
      </c>
      <c r="BJ168" s="13" t="s">
        <v>88</v>
      </c>
      <c r="BK168" s="152">
        <f t="shared" si="19"/>
        <v>0</v>
      </c>
      <c r="BL168" s="13" t="s">
        <v>440</v>
      </c>
      <c r="BM168" s="151" t="s">
        <v>1601</v>
      </c>
    </row>
    <row r="169" spans="2:65" s="1" customFormat="1" ht="16.5" customHeight="1">
      <c r="B169" s="28"/>
      <c r="C169" s="153" t="s">
        <v>331</v>
      </c>
      <c r="D169" s="153" t="s">
        <v>236</v>
      </c>
      <c r="E169" s="154" t="s">
        <v>1602</v>
      </c>
      <c r="F169" s="155" t="s">
        <v>1603</v>
      </c>
      <c r="G169" s="156" t="s">
        <v>334</v>
      </c>
      <c r="H169" s="157">
        <v>10</v>
      </c>
      <c r="I169" s="158"/>
      <c r="J169" s="159">
        <f t="shared" si="10"/>
        <v>0</v>
      </c>
      <c r="K169" s="160"/>
      <c r="L169" s="161"/>
      <c r="M169" s="162" t="s">
        <v>1</v>
      </c>
      <c r="N169" s="163" t="s">
        <v>41</v>
      </c>
      <c r="P169" s="149">
        <f t="shared" si="11"/>
        <v>0</v>
      </c>
      <c r="Q169" s="149">
        <v>1E-4</v>
      </c>
      <c r="R169" s="149">
        <f t="shared" si="12"/>
        <v>1E-3</v>
      </c>
      <c r="S169" s="149">
        <v>0</v>
      </c>
      <c r="T169" s="150">
        <f t="shared" si="13"/>
        <v>0</v>
      </c>
      <c r="AR169" s="151" t="s">
        <v>703</v>
      </c>
      <c r="AT169" s="151" t="s">
        <v>236</v>
      </c>
      <c r="AU169" s="151" t="s">
        <v>88</v>
      </c>
      <c r="AY169" s="13" t="s">
        <v>176</v>
      </c>
      <c r="BE169" s="152">
        <f t="shared" si="14"/>
        <v>0</v>
      </c>
      <c r="BF169" s="152">
        <f t="shared" si="15"/>
        <v>0</v>
      </c>
      <c r="BG169" s="152">
        <f t="shared" si="16"/>
        <v>0</v>
      </c>
      <c r="BH169" s="152">
        <f t="shared" si="17"/>
        <v>0</v>
      </c>
      <c r="BI169" s="152">
        <f t="shared" si="18"/>
        <v>0</v>
      </c>
      <c r="BJ169" s="13" t="s">
        <v>88</v>
      </c>
      <c r="BK169" s="152">
        <f t="shared" si="19"/>
        <v>0</v>
      </c>
      <c r="BL169" s="13" t="s">
        <v>703</v>
      </c>
      <c r="BM169" s="151" t="s">
        <v>1604</v>
      </c>
    </row>
    <row r="170" spans="2:65" s="1" customFormat="1" ht="16.5" customHeight="1">
      <c r="B170" s="28"/>
      <c r="C170" s="139" t="s">
        <v>336</v>
      </c>
      <c r="D170" s="139" t="s">
        <v>178</v>
      </c>
      <c r="E170" s="140" t="s">
        <v>1605</v>
      </c>
      <c r="F170" s="141" t="s">
        <v>1606</v>
      </c>
      <c r="G170" s="142" t="s">
        <v>334</v>
      </c>
      <c r="H170" s="143">
        <v>10</v>
      </c>
      <c r="I170" s="144"/>
      <c r="J170" s="145">
        <f t="shared" si="10"/>
        <v>0</v>
      </c>
      <c r="K170" s="146"/>
      <c r="L170" s="28"/>
      <c r="M170" s="147" t="s">
        <v>1</v>
      </c>
      <c r="N170" s="148" t="s">
        <v>41</v>
      </c>
      <c r="P170" s="149">
        <f t="shared" si="11"/>
        <v>0</v>
      </c>
      <c r="Q170" s="149">
        <v>0</v>
      </c>
      <c r="R170" s="149">
        <f t="shared" si="12"/>
        <v>0</v>
      </c>
      <c r="S170" s="149">
        <v>0</v>
      </c>
      <c r="T170" s="150">
        <f t="shared" si="13"/>
        <v>0</v>
      </c>
      <c r="AR170" s="151" t="s">
        <v>440</v>
      </c>
      <c r="AT170" s="151" t="s">
        <v>178</v>
      </c>
      <c r="AU170" s="151" t="s">
        <v>88</v>
      </c>
      <c r="AY170" s="13" t="s">
        <v>176</v>
      </c>
      <c r="BE170" s="152">
        <f t="shared" si="14"/>
        <v>0</v>
      </c>
      <c r="BF170" s="152">
        <f t="shared" si="15"/>
        <v>0</v>
      </c>
      <c r="BG170" s="152">
        <f t="shared" si="16"/>
        <v>0</v>
      </c>
      <c r="BH170" s="152">
        <f t="shared" si="17"/>
        <v>0</v>
      </c>
      <c r="BI170" s="152">
        <f t="shared" si="18"/>
        <v>0</v>
      </c>
      <c r="BJ170" s="13" t="s">
        <v>88</v>
      </c>
      <c r="BK170" s="152">
        <f t="shared" si="19"/>
        <v>0</v>
      </c>
      <c r="BL170" s="13" t="s">
        <v>440</v>
      </c>
      <c r="BM170" s="151" t="s">
        <v>1607</v>
      </c>
    </row>
    <row r="171" spans="2:65" s="1" customFormat="1" ht="16.5" customHeight="1">
      <c r="B171" s="28"/>
      <c r="C171" s="153" t="s">
        <v>340</v>
      </c>
      <c r="D171" s="153" t="s">
        <v>236</v>
      </c>
      <c r="E171" s="154" t="s">
        <v>1602</v>
      </c>
      <c r="F171" s="155" t="s">
        <v>1603</v>
      </c>
      <c r="G171" s="156" t="s">
        <v>334</v>
      </c>
      <c r="H171" s="157">
        <v>10</v>
      </c>
      <c r="I171" s="158"/>
      <c r="J171" s="159">
        <f t="shared" si="10"/>
        <v>0</v>
      </c>
      <c r="K171" s="160"/>
      <c r="L171" s="161"/>
      <c r="M171" s="162" t="s">
        <v>1</v>
      </c>
      <c r="N171" s="163" t="s">
        <v>41</v>
      </c>
      <c r="P171" s="149">
        <f t="shared" si="11"/>
        <v>0</v>
      </c>
      <c r="Q171" s="149">
        <v>1E-4</v>
      </c>
      <c r="R171" s="149">
        <f t="shared" si="12"/>
        <v>1E-3</v>
      </c>
      <c r="S171" s="149">
        <v>0</v>
      </c>
      <c r="T171" s="150">
        <f t="shared" si="13"/>
        <v>0</v>
      </c>
      <c r="AR171" s="151" t="s">
        <v>703</v>
      </c>
      <c r="AT171" s="151" t="s">
        <v>236</v>
      </c>
      <c r="AU171" s="151" t="s">
        <v>88</v>
      </c>
      <c r="AY171" s="13" t="s">
        <v>176</v>
      </c>
      <c r="BE171" s="152">
        <f t="shared" si="14"/>
        <v>0</v>
      </c>
      <c r="BF171" s="152">
        <f t="shared" si="15"/>
        <v>0</v>
      </c>
      <c r="BG171" s="152">
        <f t="shared" si="16"/>
        <v>0</v>
      </c>
      <c r="BH171" s="152">
        <f t="shared" si="17"/>
        <v>0</v>
      </c>
      <c r="BI171" s="152">
        <f t="shared" si="18"/>
        <v>0</v>
      </c>
      <c r="BJ171" s="13" t="s">
        <v>88</v>
      </c>
      <c r="BK171" s="152">
        <f t="shared" si="19"/>
        <v>0</v>
      </c>
      <c r="BL171" s="13" t="s">
        <v>703</v>
      </c>
      <c r="BM171" s="151" t="s">
        <v>1608</v>
      </c>
    </row>
    <row r="172" spans="2:65" s="1" customFormat="1" ht="24.25" customHeight="1">
      <c r="B172" s="28"/>
      <c r="C172" s="153" t="s">
        <v>344</v>
      </c>
      <c r="D172" s="153" t="s">
        <v>236</v>
      </c>
      <c r="E172" s="154" t="s">
        <v>1609</v>
      </c>
      <c r="F172" s="155" t="s">
        <v>1610</v>
      </c>
      <c r="G172" s="156" t="s">
        <v>334</v>
      </c>
      <c r="H172" s="157">
        <v>10</v>
      </c>
      <c r="I172" s="158"/>
      <c r="J172" s="159">
        <f t="shared" si="10"/>
        <v>0</v>
      </c>
      <c r="K172" s="160"/>
      <c r="L172" s="161"/>
      <c r="M172" s="162" t="s">
        <v>1</v>
      </c>
      <c r="N172" s="163" t="s">
        <v>41</v>
      </c>
      <c r="P172" s="149">
        <f t="shared" si="11"/>
        <v>0</v>
      </c>
      <c r="Q172" s="149">
        <v>1E-4</v>
      </c>
      <c r="R172" s="149">
        <f t="shared" si="12"/>
        <v>1E-3</v>
      </c>
      <c r="S172" s="149">
        <v>0</v>
      </c>
      <c r="T172" s="150">
        <f t="shared" si="13"/>
        <v>0</v>
      </c>
      <c r="AR172" s="151" t="s">
        <v>703</v>
      </c>
      <c r="AT172" s="151" t="s">
        <v>236</v>
      </c>
      <c r="AU172" s="151" t="s">
        <v>88</v>
      </c>
      <c r="AY172" s="13" t="s">
        <v>176</v>
      </c>
      <c r="BE172" s="152">
        <f t="shared" si="14"/>
        <v>0</v>
      </c>
      <c r="BF172" s="152">
        <f t="shared" si="15"/>
        <v>0</v>
      </c>
      <c r="BG172" s="152">
        <f t="shared" si="16"/>
        <v>0</v>
      </c>
      <c r="BH172" s="152">
        <f t="shared" si="17"/>
        <v>0</v>
      </c>
      <c r="BI172" s="152">
        <f t="shared" si="18"/>
        <v>0</v>
      </c>
      <c r="BJ172" s="13" t="s">
        <v>88</v>
      </c>
      <c r="BK172" s="152">
        <f t="shared" si="19"/>
        <v>0</v>
      </c>
      <c r="BL172" s="13" t="s">
        <v>703</v>
      </c>
      <c r="BM172" s="151" t="s">
        <v>1611</v>
      </c>
    </row>
    <row r="173" spans="2:65" s="1" customFormat="1" ht="33" customHeight="1">
      <c r="B173" s="28"/>
      <c r="C173" s="139" t="s">
        <v>349</v>
      </c>
      <c r="D173" s="139" t="s">
        <v>178</v>
      </c>
      <c r="E173" s="140" t="s">
        <v>1612</v>
      </c>
      <c r="F173" s="141" t="s">
        <v>1613</v>
      </c>
      <c r="G173" s="142" t="s">
        <v>261</v>
      </c>
      <c r="H173" s="143">
        <v>100</v>
      </c>
      <c r="I173" s="144"/>
      <c r="J173" s="145">
        <f t="shared" si="10"/>
        <v>0</v>
      </c>
      <c r="K173" s="146"/>
      <c r="L173" s="28"/>
      <c r="M173" s="147" t="s">
        <v>1</v>
      </c>
      <c r="N173" s="148" t="s">
        <v>41</v>
      </c>
      <c r="P173" s="149">
        <f t="shared" si="11"/>
        <v>0</v>
      </c>
      <c r="Q173" s="149">
        <v>0</v>
      </c>
      <c r="R173" s="149">
        <f t="shared" si="12"/>
        <v>0</v>
      </c>
      <c r="S173" s="149">
        <v>0</v>
      </c>
      <c r="T173" s="150">
        <f t="shared" si="13"/>
        <v>0</v>
      </c>
      <c r="AR173" s="151" t="s">
        <v>440</v>
      </c>
      <c r="AT173" s="151" t="s">
        <v>178</v>
      </c>
      <c r="AU173" s="151" t="s">
        <v>88</v>
      </c>
      <c r="AY173" s="13" t="s">
        <v>176</v>
      </c>
      <c r="BE173" s="152">
        <f t="shared" si="14"/>
        <v>0</v>
      </c>
      <c r="BF173" s="152">
        <f t="shared" si="15"/>
        <v>0</v>
      </c>
      <c r="BG173" s="152">
        <f t="shared" si="16"/>
        <v>0</v>
      </c>
      <c r="BH173" s="152">
        <f t="shared" si="17"/>
        <v>0</v>
      </c>
      <c r="BI173" s="152">
        <f t="shared" si="18"/>
        <v>0</v>
      </c>
      <c r="BJ173" s="13" t="s">
        <v>88</v>
      </c>
      <c r="BK173" s="152">
        <f t="shared" si="19"/>
        <v>0</v>
      </c>
      <c r="BL173" s="13" t="s">
        <v>440</v>
      </c>
      <c r="BM173" s="151" t="s">
        <v>1614</v>
      </c>
    </row>
    <row r="174" spans="2:65" s="1" customFormat="1" ht="21.75" customHeight="1">
      <c r="B174" s="28"/>
      <c r="C174" s="153" t="s">
        <v>353</v>
      </c>
      <c r="D174" s="153" t="s">
        <v>236</v>
      </c>
      <c r="E174" s="154" t="s">
        <v>1615</v>
      </c>
      <c r="F174" s="155" t="s">
        <v>1616</v>
      </c>
      <c r="G174" s="156" t="s">
        <v>261</v>
      </c>
      <c r="H174" s="157">
        <v>100</v>
      </c>
      <c r="I174" s="158"/>
      <c r="J174" s="159">
        <f t="shared" si="10"/>
        <v>0</v>
      </c>
      <c r="K174" s="160"/>
      <c r="L174" s="161"/>
      <c r="M174" s="162" t="s">
        <v>1</v>
      </c>
      <c r="N174" s="163" t="s">
        <v>41</v>
      </c>
      <c r="P174" s="149">
        <f t="shared" si="11"/>
        <v>0</v>
      </c>
      <c r="Q174" s="149">
        <v>2.6900000000000001E-3</v>
      </c>
      <c r="R174" s="149">
        <f t="shared" si="12"/>
        <v>0.26900000000000002</v>
      </c>
      <c r="S174" s="149">
        <v>0</v>
      </c>
      <c r="T174" s="150">
        <f t="shared" si="13"/>
        <v>0</v>
      </c>
      <c r="AR174" s="151" t="s">
        <v>703</v>
      </c>
      <c r="AT174" s="151" t="s">
        <v>236</v>
      </c>
      <c r="AU174" s="151" t="s">
        <v>88</v>
      </c>
      <c r="AY174" s="13" t="s">
        <v>176</v>
      </c>
      <c r="BE174" s="152">
        <f t="shared" si="14"/>
        <v>0</v>
      </c>
      <c r="BF174" s="152">
        <f t="shared" si="15"/>
        <v>0</v>
      </c>
      <c r="BG174" s="152">
        <f t="shared" si="16"/>
        <v>0</v>
      </c>
      <c r="BH174" s="152">
        <f t="shared" si="17"/>
        <v>0</v>
      </c>
      <c r="BI174" s="152">
        <f t="shared" si="18"/>
        <v>0</v>
      </c>
      <c r="BJ174" s="13" t="s">
        <v>88</v>
      </c>
      <c r="BK174" s="152">
        <f t="shared" si="19"/>
        <v>0</v>
      </c>
      <c r="BL174" s="13" t="s">
        <v>703</v>
      </c>
      <c r="BM174" s="151" t="s">
        <v>1617</v>
      </c>
    </row>
    <row r="175" spans="2:65" s="1" customFormat="1" ht="24.25" customHeight="1">
      <c r="B175" s="28"/>
      <c r="C175" s="153" t="s">
        <v>357</v>
      </c>
      <c r="D175" s="153" t="s">
        <v>236</v>
      </c>
      <c r="E175" s="154" t="s">
        <v>1618</v>
      </c>
      <c r="F175" s="155" t="s">
        <v>1619</v>
      </c>
      <c r="G175" s="156" t="s">
        <v>334</v>
      </c>
      <c r="H175" s="157">
        <v>10</v>
      </c>
      <c r="I175" s="158"/>
      <c r="J175" s="159">
        <f t="shared" si="10"/>
        <v>0</v>
      </c>
      <c r="K175" s="160"/>
      <c r="L175" s="161"/>
      <c r="M175" s="162" t="s">
        <v>1</v>
      </c>
      <c r="N175" s="163" t="s">
        <v>41</v>
      </c>
      <c r="P175" s="149">
        <f t="shared" si="11"/>
        <v>0</v>
      </c>
      <c r="Q175" s="149">
        <v>2.6900000000000001E-3</v>
      </c>
      <c r="R175" s="149">
        <f t="shared" si="12"/>
        <v>2.69E-2</v>
      </c>
      <c r="S175" s="149">
        <v>0</v>
      </c>
      <c r="T175" s="150">
        <f t="shared" si="13"/>
        <v>0</v>
      </c>
      <c r="AR175" s="151" t="s">
        <v>703</v>
      </c>
      <c r="AT175" s="151" t="s">
        <v>236</v>
      </c>
      <c r="AU175" s="151" t="s">
        <v>88</v>
      </c>
      <c r="AY175" s="13" t="s">
        <v>176</v>
      </c>
      <c r="BE175" s="152">
        <f t="shared" si="14"/>
        <v>0</v>
      </c>
      <c r="BF175" s="152">
        <f t="shared" si="15"/>
        <v>0</v>
      </c>
      <c r="BG175" s="152">
        <f t="shared" si="16"/>
        <v>0</v>
      </c>
      <c r="BH175" s="152">
        <f t="shared" si="17"/>
        <v>0</v>
      </c>
      <c r="BI175" s="152">
        <f t="shared" si="18"/>
        <v>0</v>
      </c>
      <c r="BJ175" s="13" t="s">
        <v>88</v>
      </c>
      <c r="BK175" s="152">
        <f t="shared" si="19"/>
        <v>0</v>
      </c>
      <c r="BL175" s="13" t="s">
        <v>703</v>
      </c>
      <c r="BM175" s="151" t="s">
        <v>1620</v>
      </c>
    </row>
    <row r="176" spans="2:65" s="1" customFormat="1" ht="33" customHeight="1">
      <c r="B176" s="28"/>
      <c r="C176" s="139" t="s">
        <v>362</v>
      </c>
      <c r="D176" s="139" t="s">
        <v>178</v>
      </c>
      <c r="E176" s="140" t="s">
        <v>1621</v>
      </c>
      <c r="F176" s="141" t="s">
        <v>1622</v>
      </c>
      <c r="G176" s="142" t="s">
        <v>261</v>
      </c>
      <c r="H176" s="143">
        <v>15</v>
      </c>
      <c r="I176" s="144"/>
      <c r="J176" s="145">
        <f t="shared" ref="J176:J207" si="20">ROUND(I176*H176,2)</f>
        <v>0</v>
      </c>
      <c r="K176" s="146"/>
      <c r="L176" s="28"/>
      <c r="M176" s="147" t="s">
        <v>1</v>
      </c>
      <c r="N176" s="148" t="s">
        <v>41</v>
      </c>
      <c r="P176" s="149">
        <f t="shared" ref="P176:P207" si="21">O176*H176</f>
        <v>0</v>
      </c>
      <c r="Q176" s="149">
        <v>0</v>
      </c>
      <c r="R176" s="149">
        <f t="shared" ref="R176:R207" si="22">Q176*H176</f>
        <v>0</v>
      </c>
      <c r="S176" s="149">
        <v>0</v>
      </c>
      <c r="T176" s="150">
        <f t="shared" ref="T176:T207" si="23">S176*H176</f>
        <v>0</v>
      </c>
      <c r="AR176" s="151" t="s">
        <v>440</v>
      </c>
      <c r="AT176" s="151" t="s">
        <v>178</v>
      </c>
      <c r="AU176" s="151" t="s">
        <v>88</v>
      </c>
      <c r="AY176" s="13" t="s">
        <v>176</v>
      </c>
      <c r="BE176" s="152">
        <f t="shared" ref="BE176:BE207" si="24">IF(N176="základná",J176,0)</f>
        <v>0</v>
      </c>
      <c r="BF176" s="152">
        <f t="shared" ref="BF176:BF207" si="25">IF(N176="znížená",J176,0)</f>
        <v>0</v>
      </c>
      <c r="BG176" s="152">
        <f t="shared" ref="BG176:BG207" si="26">IF(N176="zákl. prenesená",J176,0)</f>
        <v>0</v>
      </c>
      <c r="BH176" s="152">
        <f t="shared" ref="BH176:BH207" si="27">IF(N176="zníž. prenesená",J176,0)</f>
        <v>0</v>
      </c>
      <c r="BI176" s="152">
        <f t="shared" ref="BI176:BI207" si="28">IF(N176="nulová",J176,0)</f>
        <v>0</v>
      </c>
      <c r="BJ176" s="13" t="s">
        <v>88</v>
      </c>
      <c r="BK176" s="152">
        <f t="shared" ref="BK176:BK207" si="29">ROUND(I176*H176,2)</f>
        <v>0</v>
      </c>
      <c r="BL176" s="13" t="s">
        <v>440</v>
      </c>
      <c r="BM176" s="151" t="s">
        <v>1623</v>
      </c>
    </row>
    <row r="177" spans="2:65" s="1" customFormat="1" ht="21.75" customHeight="1">
      <c r="B177" s="28"/>
      <c r="C177" s="153" t="s">
        <v>366</v>
      </c>
      <c r="D177" s="153" t="s">
        <v>236</v>
      </c>
      <c r="E177" s="154" t="s">
        <v>1624</v>
      </c>
      <c r="F177" s="155" t="s">
        <v>1625</v>
      </c>
      <c r="G177" s="156" t="s">
        <v>261</v>
      </c>
      <c r="H177" s="157">
        <v>15</v>
      </c>
      <c r="I177" s="158"/>
      <c r="J177" s="159">
        <f t="shared" si="20"/>
        <v>0</v>
      </c>
      <c r="K177" s="160"/>
      <c r="L177" s="161"/>
      <c r="M177" s="162" t="s">
        <v>1</v>
      </c>
      <c r="N177" s="163" t="s">
        <v>41</v>
      </c>
      <c r="P177" s="149">
        <f t="shared" si="21"/>
        <v>0</v>
      </c>
      <c r="Q177" s="149">
        <v>2.3999999999999998E-3</v>
      </c>
      <c r="R177" s="149">
        <f t="shared" si="22"/>
        <v>3.5999999999999997E-2</v>
      </c>
      <c r="S177" s="149">
        <v>0</v>
      </c>
      <c r="T177" s="150">
        <f t="shared" si="23"/>
        <v>0</v>
      </c>
      <c r="AR177" s="151" t="s">
        <v>703</v>
      </c>
      <c r="AT177" s="151" t="s">
        <v>236</v>
      </c>
      <c r="AU177" s="151" t="s">
        <v>88</v>
      </c>
      <c r="AY177" s="13" t="s">
        <v>176</v>
      </c>
      <c r="BE177" s="152">
        <f t="shared" si="24"/>
        <v>0</v>
      </c>
      <c r="BF177" s="152">
        <f t="shared" si="25"/>
        <v>0</v>
      </c>
      <c r="BG177" s="152">
        <f t="shared" si="26"/>
        <v>0</v>
      </c>
      <c r="BH177" s="152">
        <f t="shared" si="27"/>
        <v>0</v>
      </c>
      <c r="BI177" s="152">
        <f t="shared" si="28"/>
        <v>0</v>
      </c>
      <c r="BJ177" s="13" t="s">
        <v>88</v>
      </c>
      <c r="BK177" s="152">
        <f t="shared" si="29"/>
        <v>0</v>
      </c>
      <c r="BL177" s="13" t="s">
        <v>703</v>
      </c>
      <c r="BM177" s="151" t="s">
        <v>1626</v>
      </c>
    </row>
    <row r="178" spans="2:65" s="1" customFormat="1" ht="24.25" customHeight="1">
      <c r="B178" s="28"/>
      <c r="C178" s="153" t="s">
        <v>370</v>
      </c>
      <c r="D178" s="153" t="s">
        <v>236</v>
      </c>
      <c r="E178" s="154" t="s">
        <v>1627</v>
      </c>
      <c r="F178" s="155" t="s">
        <v>1628</v>
      </c>
      <c r="G178" s="156" t="s">
        <v>261</v>
      </c>
      <c r="H178" s="157">
        <v>15</v>
      </c>
      <c r="I178" s="158"/>
      <c r="J178" s="159">
        <f t="shared" si="20"/>
        <v>0</v>
      </c>
      <c r="K178" s="160"/>
      <c r="L178" s="161"/>
      <c r="M178" s="162" t="s">
        <v>1</v>
      </c>
      <c r="N178" s="163" t="s">
        <v>41</v>
      </c>
      <c r="P178" s="149">
        <f t="shared" si="21"/>
        <v>0</v>
      </c>
      <c r="Q178" s="149">
        <v>8.0000000000000004E-4</v>
      </c>
      <c r="R178" s="149">
        <f t="shared" si="22"/>
        <v>1.2E-2</v>
      </c>
      <c r="S178" s="149">
        <v>0</v>
      </c>
      <c r="T178" s="150">
        <f t="shared" si="23"/>
        <v>0</v>
      </c>
      <c r="AR178" s="151" t="s">
        <v>703</v>
      </c>
      <c r="AT178" s="151" t="s">
        <v>236</v>
      </c>
      <c r="AU178" s="151" t="s">
        <v>88</v>
      </c>
      <c r="AY178" s="13" t="s">
        <v>176</v>
      </c>
      <c r="BE178" s="152">
        <f t="shared" si="24"/>
        <v>0</v>
      </c>
      <c r="BF178" s="152">
        <f t="shared" si="25"/>
        <v>0</v>
      </c>
      <c r="BG178" s="152">
        <f t="shared" si="26"/>
        <v>0</v>
      </c>
      <c r="BH178" s="152">
        <f t="shared" si="27"/>
        <v>0</v>
      </c>
      <c r="BI178" s="152">
        <f t="shared" si="28"/>
        <v>0</v>
      </c>
      <c r="BJ178" s="13" t="s">
        <v>88</v>
      </c>
      <c r="BK178" s="152">
        <f t="shared" si="29"/>
        <v>0</v>
      </c>
      <c r="BL178" s="13" t="s">
        <v>703</v>
      </c>
      <c r="BM178" s="151" t="s">
        <v>1629</v>
      </c>
    </row>
    <row r="179" spans="2:65" s="1" customFormat="1" ht="24.25" customHeight="1">
      <c r="B179" s="28"/>
      <c r="C179" s="153" t="s">
        <v>374</v>
      </c>
      <c r="D179" s="153" t="s">
        <v>236</v>
      </c>
      <c r="E179" s="154" t="s">
        <v>1630</v>
      </c>
      <c r="F179" s="155" t="s">
        <v>1631</v>
      </c>
      <c r="G179" s="156" t="s">
        <v>334</v>
      </c>
      <c r="H179" s="157">
        <v>4</v>
      </c>
      <c r="I179" s="158"/>
      <c r="J179" s="159">
        <f t="shared" si="20"/>
        <v>0</v>
      </c>
      <c r="K179" s="160"/>
      <c r="L179" s="161"/>
      <c r="M179" s="162" t="s">
        <v>1</v>
      </c>
      <c r="N179" s="163" t="s">
        <v>41</v>
      </c>
      <c r="P179" s="149">
        <f t="shared" si="21"/>
        <v>0</v>
      </c>
      <c r="Q179" s="149">
        <v>2.0799999999999998E-3</v>
      </c>
      <c r="R179" s="149">
        <f t="shared" si="22"/>
        <v>8.3199999999999993E-3</v>
      </c>
      <c r="S179" s="149">
        <v>0</v>
      </c>
      <c r="T179" s="150">
        <f t="shared" si="23"/>
        <v>0</v>
      </c>
      <c r="AR179" s="151" t="s">
        <v>703</v>
      </c>
      <c r="AT179" s="151" t="s">
        <v>236</v>
      </c>
      <c r="AU179" s="151" t="s">
        <v>88</v>
      </c>
      <c r="AY179" s="13" t="s">
        <v>176</v>
      </c>
      <c r="BE179" s="152">
        <f t="shared" si="24"/>
        <v>0</v>
      </c>
      <c r="BF179" s="152">
        <f t="shared" si="25"/>
        <v>0</v>
      </c>
      <c r="BG179" s="152">
        <f t="shared" si="26"/>
        <v>0</v>
      </c>
      <c r="BH179" s="152">
        <f t="shared" si="27"/>
        <v>0</v>
      </c>
      <c r="BI179" s="152">
        <f t="shared" si="28"/>
        <v>0</v>
      </c>
      <c r="BJ179" s="13" t="s">
        <v>88</v>
      </c>
      <c r="BK179" s="152">
        <f t="shared" si="29"/>
        <v>0</v>
      </c>
      <c r="BL179" s="13" t="s">
        <v>703</v>
      </c>
      <c r="BM179" s="151" t="s">
        <v>1632</v>
      </c>
    </row>
    <row r="180" spans="2:65" s="1" customFormat="1" ht="16.5" customHeight="1">
      <c r="B180" s="28"/>
      <c r="C180" s="139" t="s">
        <v>378</v>
      </c>
      <c r="D180" s="139" t="s">
        <v>178</v>
      </c>
      <c r="E180" s="140" t="s">
        <v>1633</v>
      </c>
      <c r="F180" s="141" t="s">
        <v>1634</v>
      </c>
      <c r="G180" s="142" t="s">
        <v>334</v>
      </c>
      <c r="H180" s="143">
        <v>50</v>
      </c>
      <c r="I180" s="144"/>
      <c r="J180" s="145">
        <f t="shared" si="20"/>
        <v>0</v>
      </c>
      <c r="K180" s="146"/>
      <c r="L180" s="28"/>
      <c r="M180" s="147" t="s">
        <v>1</v>
      </c>
      <c r="N180" s="148" t="s">
        <v>41</v>
      </c>
      <c r="P180" s="149">
        <f t="shared" si="21"/>
        <v>0</v>
      </c>
      <c r="Q180" s="149">
        <v>0</v>
      </c>
      <c r="R180" s="149">
        <f t="shared" si="22"/>
        <v>0</v>
      </c>
      <c r="S180" s="149">
        <v>0</v>
      </c>
      <c r="T180" s="150">
        <f t="shared" si="23"/>
        <v>0</v>
      </c>
      <c r="AR180" s="151" t="s">
        <v>440</v>
      </c>
      <c r="AT180" s="151" t="s">
        <v>178</v>
      </c>
      <c r="AU180" s="151" t="s">
        <v>88</v>
      </c>
      <c r="AY180" s="13" t="s">
        <v>176</v>
      </c>
      <c r="BE180" s="152">
        <f t="shared" si="24"/>
        <v>0</v>
      </c>
      <c r="BF180" s="152">
        <f t="shared" si="25"/>
        <v>0</v>
      </c>
      <c r="BG180" s="152">
        <f t="shared" si="26"/>
        <v>0</v>
      </c>
      <c r="BH180" s="152">
        <f t="shared" si="27"/>
        <v>0</v>
      </c>
      <c r="BI180" s="152">
        <f t="shared" si="28"/>
        <v>0</v>
      </c>
      <c r="BJ180" s="13" t="s">
        <v>88</v>
      </c>
      <c r="BK180" s="152">
        <f t="shared" si="29"/>
        <v>0</v>
      </c>
      <c r="BL180" s="13" t="s">
        <v>440</v>
      </c>
      <c r="BM180" s="151" t="s">
        <v>1635</v>
      </c>
    </row>
    <row r="181" spans="2:65" s="1" customFormat="1" ht="16.5" customHeight="1">
      <c r="B181" s="28"/>
      <c r="C181" s="153" t="s">
        <v>382</v>
      </c>
      <c r="D181" s="153" t="s">
        <v>236</v>
      </c>
      <c r="E181" s="154" t="s">
        <v>1636</v>
      </c>
      <c r="F181" s="155" t="s">
        <v>1637</v>
      </c>
      <c r="G181" s="156" t="s">
        <v>334</v>
      </c>
      <c r="H181" s="157">
        <v>50</v>
      </c>
      <c r="I181" s="158"/>
      <c r="J181" s="159">
        <f t="shared" si="20"/>
        <v>0</v>
      </c>
      <c r="K181" s="160"/>
      <c r="L181" s="161"/>
      <c r="M181" s="162" t="s">
        <v>1</v>
      </c>
      <c r="N181" s="163" t="s">
        <v>41</v>
      </c>
      <c r="P181" s="149">
        <f t="shared" si="21"/>
        <v>0</v>
      </c>
      <c r="Q181" s="149">
        <v>5.0000000000000002E-5</v>
      </c>
      <c r="R181" s="149">
        <f t="shared" si="22"/>
        <v>2.5000000000000001E-3</v>
      </c>
      <c r="S181" s="149">
        <v>0</v>
      </c>
      <c r="T181" s="150">
        <f t="shared" si="23"/>
        <v>0</v>
      </c>
      <c r="AR181" s="151" t="s">
        <v>703</v>
      </c>
      <c r="AT181" s="151" t="s">
        <v>236</v>
      </c>
      <c r="AU181" s="151" t="s">
        <v>88</v>
      </c>
      <c r="AY181" s="13" t="s">
        <v>176</v>
      </c>
      <c r="BE181" s="152">
        <f t="shared" si="24"/>
        <v>0</v>
      </c>
      <c r="BF181" s="152">
        <f t="shared" si="25"/>
        <v>0</v>
      </c>
      <c r="BG181" s="152">
        <f t="shared" si="26"/>
        <v>0</v>
      </c>
      <c r="BH181" s="152">
        <f t="shared" si="27"/>
        <v>0</v>
      </c>
      <c r="BI181" s="152">
        <f t="shared" si="28"/>
        <v>0</v>
      </c>
      <c r="BJ181" s="13" t="s">
        <v>88</v>
      </c>
      <c r="BK181" s="152">
        <f t="shared" si="29"/>
        <v>0</v>
      </c>
      <c r="BL181" s="13" t="s">
        <v>703</v>
      </c>
      <c r="BM181" s="151" t="s">
        <v>1638</v>
      </c>
    </row>
    <row r="182" spans="2:65" s="1" customFormat="1" ht="16.5" customHeight="1">
      <c r="B182" s="28"/>
      <c r="C182" s="139" t="s">
        <v>386</v>
      </c>
      <c r="D182" s="139" t="s">
        <v>178</v>
      </c>
      <c r="E182" s="140" t="s">
        <v>1639</v>
      </c>
      <c r="F182" s="141" t="s">
        <v>1640</v>
      </c>
      <c r="G182" s="142" t="s">
        <v>334</v>
      </c>
      <c r="H182" s="143">
        <v>5</v>
      </c>
      <c r="I182" s="144"/>
      <c r="J182" s="145">
        <f t="shared" si="20"/>
        <v>0</v>
      </c>
      <c r="K182" s="146"/>
      <c r="L182" s="28"/>
      <c r="M182" s="147" t="s">
        <v>1</v>
      </c>
      <c r="N182" s="148" t="s">
        <v>41</v>
      </c>
      <c r="P182" s="149">
        <f t="shared" si="21"/>
        <v>0</v>
      </c>
      <c r="Q182" s="149">
        <v>0</v>
      </c>
      <c r="R182" s="149">
        <f t="shared" si="22"/>
        <v>0</v>
      </c>
      <c r="S182" s="149">
        <v>0</v>
      </c>
      <c r="T182" s="150">
        <f t="shared" si="23"/>
        <v>0</v>
      </c>
      <c r="AR182" s="151" t="s">
        <v>440</v>
      </c>
      <c r="AT182" s="151" t="s">
        <v>178</v>
      </c>
      <c r="AU182" s="151" t="s">
        <v>88</v>
      </c>
      <c r="AY182" s="13" t="s">
        <v>176</v>
      </c>
      <c r="BE182" s="152">
        <f t="shared" si="24"/>
        <v>0</v>
      </c>
      <c r="BF182" s="152">
        <f t="shared" si="25"/>
        <v>0</v>
      </c>
      <c r="BG182" s="152">
        <f t="shared" si="26"/>
        <v>0</v>
      </c>
      <c r="BH182" s="152">
        <f t="shared" si="27"/>
        <v>0</v>
      </c>
      <c r="BI182" s="152">
        <f t="shared" si="28"/>
        <v>0</v>
      </c>
      <c r="BJ182" s="13" t="s">
        <v>88</v>
      </c>
      <c r="BK182" s="152">
        <f t="shared" si="29"/>
        <v>0</v>
      </c>
      <c r="BL182" s="13" t="s">
        <v>440</v>
      </c>
      <c r="BM182" s="151" t="s">
        <v>1641</v>
      </c>
    </row>
    <row r="183" spans="2:65" s="1" customFormat="1" ht="16.5" customHeight="1">
      <c r="B183" s="28"/>
      <c r="C183" s="153" t="s">
        <v>390</v>
      </c>
      <c r="D183" s="153" t="s">
        <v>236</v>
      </c>
      <c r="E183" s="154" t="s">
        <v>1642</v>
      </c>
      <c r="F183" s="155" t="s">
        <v>1643</v>
      </c>
      <c r="G183" s="156" t="s">
        <v>334</v>
      </c>
      <c r="H183" s="157">
        <v>5</v>
      </c>
      <c r="I183" s="158"/>
      <c r="J183" s="159">
        <f t="shared" si="20"/>
        <v>0</v>
      </c>
      <c r="K183" s="160"/>
      <c r="L183" s="161"/>
      <c r="M183" s="162" t="s">
        <v>1</v>
      </c>
      <c r="N183" s="163" t="s">
        <v>41</v>
      </c>
      <c r="P183" s="149">
        <f t="shared" si="21"/>
        <v>0</v>
      </c>
      <c r="Q183" s="149">
        <v>1E-4</v>
      </c>
      <c r="R183" s="149">
        <f t="shared" si="22"/>
        <v>5.0000000000000001E-4</v>
      </c>
      <c r="S183" s="149">
        <v>0</v>
      </c>
      <c r="T183" s="150">
        <f t="shared" si="23"/>
        <v>0</v>
      </c>
      <c r="AR183" s="151" t="s">
        <v>703</v>
      </c>
      <c r="AT183" s="151" t="s">
        <v>236</v>
      </c>
      <c r="AU183" s="151" t="s">
        <v>88</v>
      </c>
      <c r="AY183" s="13" t="s">
        <v>176</v>
      </c>
      <c r="BE183" s="152">
        <f t="shared" si="24"/>
        <v>0</v>
      </c>
      <c r="BF183" s="152">
        <f t="shared" si="25"/>
        <v>0</v>
      </c>
      <c r="BG183" s="152">
        <f t="shared" si="26"/>
        <v>0</v>
      </c>
      <c r="BH183" s="152">
        <f t="shared" si="27"/>
        <v>0</v>
      </c>
      <c r="BI183" s="152">
        <f t="shared" si="28"/>
        <v>0</v>
      </c>
      <c r="BJ183" s="13" t="s">
        <v>88</v>
      </c>
      <c r="BK183" s="152">
        <f t="shared" si="29"/>
        <v>0</v>
      </c>
      <c r="BL183" s="13" t="s">
        <v>703</v>
      </c>
      <c r="BM183" s="151" t="s">
        <v>1644</v>
      </c>
    </row>
    <row r="184" spans="2:65" s="1" customFormat="1" ht="33" customHeight="1">
      <c r="B184" s="28"/>
      <c r="C184" s="139" t="s">
        <v>394</v>
      </c>
      <c r="D184" s="139" t="s">
        <v>178</v>
      </c>
      <c r="E184" s="140" t="s">
        <v>1645</v>
      </c>
      <c r="F184" s="141" t="s">
        <v>1646</v>
      </c>
      <c r="G184" s="142" t="s">
        <v>261</v>
      </c>
      <c r="H184" s="143">
        <v>100</v>
      </c>
      <c r="I184" s="144"/>
      <c r="J184" s="145">
        <f t="shared" si="20"/>
        <v>0</v>
      </c>
      <c r="K184" s="146"/>
      <c r="L184" s="28"/>
      <c r="M184" s="147" t="s">
        <v>1</v>
      </c>
      <c r="N184" s="148" t="s">
        <v>41</v>
      </c>
      <c r="P184" s="149">
        <f t="shared" si="21"/>
        <v>0</v>
      </c>
      <c r="Q184" s="149">
        <v>0</v>
      </c>
      <c r="R184" s="149">
        <f t="shared" si="22"/>
        <v>0</v>
      </c>
      <c r="S184" s="149">
        <v>0</v>
      </c>
      <c r="T184" s="150">
        <f t="shared" si="23"/>
        <v>0</v>
      </c>
      <c r="AR184" s="151" t="s">
        <v>440</v>
      </c>
      <c r="AT184" s="151" t="s">
        <v>178</v>
      </c>
      <c r="AU184" s="151" t="s">
        <v>88</v>
      </c>
      <c r="AY184" s="13" t="s">
        <v>176</v>
      </c>
      <c r="BE184" s="152">
        <f t="shared" si="24"/>
        <v>0</v>
      </c>
      <c r="BF184" s="152">
        <f t="shared" si="25"/>
        <v>0</v>
      </c>
      <c r="BG184" s="152">
        <f t="shared" si="26"/>
        <v>0</v>
      </c>
      <c r="BH184" s="152">
        <f t="shared" si="27"/>
        <v>0</v>
      </c>
      <c r="BI184" s="152">
        <f t="shared" si="28"/>
        <v>0</v>
      </c>
      <c r="BJ184" s="13" t="s">
        <v>88</v>
      </c>
      <c r="BK184" s="152">
        <f t="shared" si="29"/>
        <v>0</v>
      </c>
      <c r="BL184" s="13" t="s">
        <v>440</v>
      </c>
      <c r="BM184" s="151" t="s">
        <v>1647</v>
      </c>
    </row>
    <row r="185" spans="2:65" s="1" customFormat="1" ht="24.25" customHeight="1">
      <c r="B185" s="28"/>
      <c r="C185" s="139" t="s">
        <v>398</v>
      </c>
      <c r="D185" s="139" t="s">
        <v>178</v>
      </c>
      <c r="E185" s="140" t="s">
        <v>1648</v>
      </c>
      <c r="F185" s="141" t="s">
        <v>1649</v>
      </c>
      <c r="G185" s="142" t="s">
        <v>334</v>
      </c>
      <c r="H185" s="143">
        <v>60</v>
      </c>
      <c r="I185" s="144"/>
      <c r="J185" s="145">
        <f t="shared" si="20"/>
        <v>0</v>
      </c>
      <c r="K185" s="146"/>
      <c r="L185" s="28"/>
      <c r="M185" s="147" t="s">
        <v>1</v>
      </c>
      <c r="N185" s="148" t="s">
        <v>41</v>
      </c>
      <c r="P185" s="149">
        <f t="shared" si="21"/>
        <v>0</v>
      </c>
      <c r="Q185" s="149">
        <v>0</v>
      </c>
      <c r="R185" s="149">
        <f t="shared" si="22"/>
        <v>0</v>
      </c>
      <c r="S185" s="149">
        <v>0</v>
      </c>
      <c r="T185" s="150">
        <f t="shared" si="23"/>
        <v>0</v>
      </c>
      <c r="AR185" s="151" t="s">
        <v>440</v>
      </c>
      <c r="AT185" s="151" t="s">
        <v>178</v>
      </c>
      <c r="AU185" s="151" t="s">
        <v>88</v>
      </c>
      <c r="AY185" s="13" t="s">
        <v>176</v>
      </c>
      <c r="BE185" s="152">
        <f t="shared" si="24"/>
        <v>0</v>
      </c>
      <c r="BF185" s="152">
        <f t="shared" si="25"/>
        <v>0</v>
      </c>
      <c r="BG185" s="152">
        <f t="shared" si="26"/>
        <v>0</v>
      </c>
      <c r="BH185" s="152">
        <f t="shared" si="27"/>
        <v>0</v>
      </c>
      <c r="BI185" s="152">
        <f t="shared" si="28"/>
        <v>0</v>
      </c>
      <c r="BJ185" s="13" t="s">
        <v>88</v>
      </c>
      <c r="BK185" s="152">
        <f t="shared" si="29"/>
        <v>0</v>
      </c>
      <c r="BL185" s="13" t="s">
        <v>440</v>
      </c>
      <c r="BM185" s="151" t="s">
        <v>1650</v>
      </c>
    </row>
    <row r="186" spans="2:65" s="1" customFormat="1" ht="24.25" customHeight="1">
      <c r="B186" s="28"/>
      <c r="C186" s="153" t="s">
        <v>402</v>
      </c>
      <c r="D186" s="153" t="s">
        <v>236</v>
      </c>
      <c r="E186" s="154" t="s">
        <v>1651</v>
      </c>
      <c r="F186" s="155" t="s">
        <v>1652</v>
      </c>
      <c r="G186" s="156" t="s">
        <v>229</v>
      </c>
      <c r="H186" s="157">
        <v>0.06</v>
      </c>
      <c r="I186" s="158"/>
      <c r="J186" s="159">
        <f t="shared" si="20"/>
        <v>0</v>
      </c>
      <c r="K186" s="160"/>
      <c r="L186" s="161"/>
      <c r="M186" s="162" t="s">
        <v>1</v>
      </c>
      <c r="N186" s="163" t="s">
        <v>41</v>
      </c>
      <c r="P186" s="149">
        <f t="shared" si="21"/>
        <v>0</v>
      </c>
      <c r="Q186" s="149">
        <v>1</v>
      </c>
      <c r="R186" s="149">
        <f t="shared" si="22"/>
        <v>0.06</v>
      </c>
      <c r="S186" s="149">
        <v>0</v>
      </c>
      <c r="T186" s="150">
        <f t="shared" si="23"/>
        <v>0</v>
      </c>
      <c r="AR186" s="151" t="s">
        <v>703</v>
      </c>
      <c r="AT186" s="151" t="s">
        <v>236</v>
      </c>
      <c r="AU186" s="151" t="s">
        <v>88</v>
      </c>
      <c r="AY186" s="13" t="s">
        <v>176</v>
      </c>
      <c r="BE186" s="152">
        <f t="shared" si="24"/>
        <v>0</v>
      </c>
      <c r="BF186" s="152">
        <f t="shared" si="25"/>
        <v>0</v>
      </c>
      <c r="BG186" s="152">
        <f t="shared" si="26"/>
        <v>0</v>
      </c>
      <c r="BH186" s="152">
        <f t="shared" si="27"/>
        <v>0</v>
      </c>
      <c r="BI186" s="152">
        <f t="shared" si="28"/>
        <v>0</v>
      </c>
      <c r="BJ186" s="13" t="s">
        <v>88</v>
      </c>
      <c r="BK186" s="152">
        <f t="shared" si="29"/>
        <v>0</v>
      </c>
      <c r="BL186" s="13" t="s">
        <v>703</v>
      </c>
      <c r="BM186" s="151" t="s">
        <v>1653</v>
      </c>
    </row>
    <row r="187" spans="2:65" s="1" customFormat="1" ht="24.25" customHeight="1">
      <c r="B187" s="28"/>
      <c r="C187" s="153" t="s">
        <v>406</v>
      </c>
      <c r="D187" s="153" t="s">
        <v>236</v>
      </c>
      <c r="E187" s="154" t="s">
        <v>1654</v>
      </c>
      <c r="F187" s="155" t="s">
        <v>1655</v>
      </c>
      <c r="G187" s="156" t="s">
        <v>229</v>
      </c>
      <c r="H187" s="157">
        <v>0.06</v>
      </c>
      <c r="I187" s="158"/>
      <c r="J187" s="159">
        <f t="shared" si="20"/>
        <v>0</v>
      </c>
      <c r="K187" s="160"/>
      <c r="L187" s="161"/>
      <c r="M187" s="162" t="s">
        <v>1</v>
      </c>
      <c r="N187" s="163" t="s">
        <v>41</v>
      </c>
      <c r="P187" s="149">
        <f t="shared" si="21"/>
        <v>0</v>
      </c>
      <c r="Q187" s="149">
        <v>1</v>
      </c>
      <c r="R187" s="149">
        <f t="shared" si="22"/>
        <v>0.06</v>
      </c>
      <c r="S187" s="149">
        <v>0</v>
      </c>
      <c r="T187" s="150">
        <f t="shared" si="23"/>
        <v>0</v>
      </c>
      <c r="AR187" s="151" t="s">
        <v>703</v>
      </c>
      <c r="AT187" s="151" t="s">
        <v>236</v>
      </c>
      <c r="AU187" s="151" t="s">
        <v>88</v>
      </c>
      <c r="AY187" s="13" t="s">
        <v>176</v>
      </c>
      <c r="BE187" s="152">
        <f t="shared" si="24"/>
        <v>0</v>
      </c>
      <c r="BF187" s="152">
        <f t="shared" si="25"/>
        <v>0</v>
      </c>
      <c r="BG187" s="152">
        <f t="shared" si="26"/>
        <v>0</v>
      </c>
      <c r="BH187" s="152">
        <f t="shared" si="27"/>
        <v>0</v>
      </c>
      <c r="BI187" s="152">
        <f t="shared" si="28"/>
        <v>0</v>
      </c>
      <c r="BJ187" s="13" t="s">
        <v>88</v>
      </c>
      <c r="BK187" s="152">
        <f t="shared" si="29"/>
        <v>0</v>
      </c>
      <c r="BL187" s="13" t="s">
        <v>703</v>
      </c>
      <c r="BM187" s="151" t="s">
        <v>1656</v>
      </c>
    </row>
    <row r="188" spans="2:65" s="1" customFormat="1" ht="24.25" customHeight="1">
      <c r="B188" s="28"/>
      <c r="C188" s="153" t="s">
        <v>410</v>
      </c>
      <c r="D188" s="153" t="s">
        <v>236</v>
      </c>
      <c r="E188" s="154" t="s">
        <v>1657</v>
      </c>
      <c r="F188" s="155" t="s">
        <v>1658</v>
      </c>
      <c r="G188" s="156" t="s">
        <v>229</v>
      </c>
      <c r="H188" s="157">
        <v>0.06</v>
      </c>
      <c r="I188" s="158"/>
      <c r="J188" s="159">
        <f t="shared" si="20"/>
        <v>0</v>
      </c>
      <c r="K188" s="160"/>
      <c r="L188" s="161"/>
      <c r="M188" s="162" t="s">
        <v>1</v>
      </c>
      <c r="N188" s="163" t="s">
        <v>41</v>
      </c>
      <c r="P188" s="149">
        <f t="shared" si="21"/>
        <v>0</v>
      </c>
      <c r="Q188" s="149">
        <v>1</v>
      </c>
      <c r="R188" s="149">
        <f t="shared" si="22"/>
        <v>0.06</v>
      </c>
      <c r="S188" s="149">
        <v>0</v>
      </c>
      <c r="T188" s="150">
        <f t="shared" si="23"/>
        <v>0</v>
      </c>
      <c r="AR188" s="151" t="s">
        <v>703</v>
      </c>
      <c r="AT188" s="151" t="s">
        <v>236</v>
      </c>
      <c r="AU188" s="151" t="s">
        <v>88</v>
      </c>
      <c r="AY188" s="13" t="s">
        <v>176</v>
      </c>
      <c r="BE188" s="152">
        <f t="shared" si="24"/>
        <v>0</v>
      </c>
      <c r="BF188" s="152">
        <f t="shared" si="25"/>
        <v>0</v>
      </c>
      <c r="BG188" s="152">
        <f t="shared" si="26"/>
        <v>0</v>
      </c>
      <c r="BH188" s="152">
        <f t="shared" si="27"/>
        <v>0</v>
      </c>
      <c r="BI188" s="152">
        <f t="shared" si="28"/>
        <v>0</v>
      </c>
      <c r="BJ188" s="13" t="s">
        <v>88</v>
      </c>
      <c r="BK188" s="152">
        <f t="shared" si="29"/>
        <v>0</v>
      </c>
      <c r="BL188" s="13" t="s">
        <v>703</v>
      </c>
      <c r="BM188" s="151" t="s">
        <v>1659</v>
      </c>
    </row>
    <row r="189" spans="2:65" s="1" customFormat="1" ht="16.5" customHeight="1">
      <c r="B189" s="28"/>
      <c r="C189" s="153" t="s">
        <v>414</v>
      </c>
      <c r="D189" s="153" t="s">
        <v>236</v>
      </c>
      <c r="E189" s="154" t="s">
        <v>1660</v>
      </c>
      <c r="F189" s="155" t="s">
        <v>1661</v>
      </c>
      <c r="G189" s="156" t="s">
        <v>776</v>
      </c>
      <c r="H189" s="157">
        <v>5</v>
      </c>
      <c r="I189" s="158"/>
      <c r="J189" s="159">
        <f t="shared" si="20"/>
        <v>0</v>
      </c>
      <c r="K189" s="160"/>
      <c r="L189" s="161"/>
      <c r="M189" s="162" t="s">
        <v>1</v>
      </c>
      <c r="N189" s="163" t="s">
        <v>41</v>
      </c>
      <c r="P189" s="149">
        <f t="shared" si="21"/>
        <v>0</v>
      </c>
      <c r="Q189" s="149">
        <v>1E-3</v>
      </c>
      <c r="R189" s="149">
        <f t="shared" si="22"/>
        <v>5.0000000000000001E-3</v>
      </c>
      <c r="S189" s="149">
        <v>0</v>
      </c>
      <c r="T189" s="150">
        <f t="shared" si="23"/>
        <v>0</v>
      </c>
      <c r="AR189" s="151" t="s">
        <v>703</v>
      </c>
      <c r="AT189" s="151" t="s">
        <v>236</v>
      </c>
      <c r="AU189" s="151" t="s">
        <v>88</v>
      </c>
      <c r="AY189" s="13" t="s">
        <v>176</v>
      </c>
      <c r="BE189" s="152">
        <f t="shared" si="24"/>
        <v>0</v>
      </c>
      <c r="BF189" s="152">
        <f t="shared" si="25"/>
        <v>0</v>
      </c>
      <c r="BG189" s="152">
        <f t="shared" si="26"/>
        <v>0</v>
      </c>
      <c r="BH189" s="152">
        <f t="shared" si="27"/>
        <v>0</v>
      </c>
      <c r="BI189" s="152">
        <f t="shared" si="28"/>
        <v>0</v>
      </c>
      <c r="BJ189" s="13" t="s">
        <v>88</v>
      </c>
      <c r="BK189" s="152">
        <f t="shared" si="29"/>
        <v>0</v>
      </c>
      <c r="BL189" s="13" t="s">
        <v>703</v>
      </c>
      <c r="BM189" s="151" t="s">
        <v>1662</v>
      </c>
    </row>
    <row r="190" spans="2:65" s="1" customFormat="1" ht="21.75" customHeight="1">
      <c r="B190" s="28"/>
      <c r="C190" s="153" t="s">
        <v>418</v>
      </c>
      <c r="D190" s="153" t="s">
        <v>236</v>
      </c>
      <c r="E190" s="154" t="s">
        <v>1663</v>
      </c>
      <c r="F190" s="155" t="s">
        <v>1664</v>
      </c>
      <c r="G190" s="156" t="s">
        <v>776</v>
      </c>
      <c r="H190" s="157">
        <v>1.5</v>
      </c>
      <c r="I190" s="158"/>
      <c r="J190" s="159">
        <f t="shared" si="20"/>
        <v>0</v>
      </c>
      <c r="K190" s="160"/>
      <c r="L190" s="161"/>
      <c r="M190" s="162" t="s">
        <v>1</v>
      </c>
      <c r="N190" s="163" t="s">
        <v>41</v>
      </c>
      <c r="P190" s="149">
        <f t="shared" si="21"/>
        <v>0</v>
      </c>
      <c r="Q190" s="149">
        <v>1E-3</v>
      </c>
      <c r="R190" s="149">
        <f t="shared" si="22"/>
        <v>1.5E-3</v>
      </c>
      <c r="S190" s="149">
        <v>0</v>
      </c>
      <c r="T190" s="150">
        <f t="shared" si="23"/>
        <v>0</v>
      </c>
      <c r="AR190" s="151" t="s">
        <v>703</v>
      </c>
      <c r="AT190" s="151" t="s">
        <v>236</v>
      </c>
      <c r="AU190" s="151" t="s">
        <v>88</v>
      </c>
      <c r="AY190" s="13" t="s">
        <v>176</v>
      </c>
      <c r="BE190" s="152">
        <f t="shared" si="24"/>
        <v>0</v>
      </c>
      <c r="BF190" s="152">
        <f t="shared" si="25"/>
        <v>0</v>
      </c>
      <c r="BG190" s="152">
        <f t="shared" si="26"/>
        <v>0</v>
      </c>
      <c r="BH190" s="152">
        <f t="shared" si="27"/>
        <v>0</v>
      </c>
      <c r="BI190" s="152">
        <f t="shared" si="28"/>
        <v>0</v>
      </c>
      <c r="BJ190" s="13" t="s">
        <v>88</v>
      </c>
      <c r="BK190" s="152">
        <f t="shared" si="29"/>
        <v>0</v>
      </c>
      <c r="BL190" s="13" t="s">
        <v>703</v>
      </c>
      <c r="BM190" s="151" t="s">
        <v>1665</v>
      </c>
    </row>
    <row r="191" spans="2:65" s="1" customFormat="1" ht="33" customHeight="1">
      <c r="B191" s="28"/>
      <c r="C191" s="153" t="s">
        <v>423</v>
      </c>
      <c r="D191" s="153" t="s">
        <v>236</v>
      </c>
      <c r="E191" s="154" t="s">
        <v>1666</v>
      </c>
      <c r="F191" s="155" t="s">
        <v>1667</v>
      </c>
      <c r="G191" s="156" t="s">
        <v>1668</v>
      </c>
      <c r="H191" s="157">
        <v>0.06</v>
      </c>
      <c r="I191" s="158"/>
      <c r="J191" s="159">
        <f t="shared" si="20"/>
        <v>0</v>
      </c>
      <c r="K191" s="160"/>
      <c r="L191" s="161"/>
      <c r="M191" s="162" t="s">
        <v>1</v>
      </c>
      <c r="N191" s="163" t="s">
        <v>41</v>
      </c>
      <c r="P191" s="149">
        <f t="shared" si="21"/>
        <v>0</v>
      </c>
      <c r="Q191" s="149">
        <v>1.9699999999999999E-2</v>
      </c>
      <c r="R191" s="149">
        <f t="shared" si="22"/>
        <v>1.1819999999999999E-3</v>
      </c>
      <c r="S191" s="149">
        <v>0</v>
      </c>
      <c r="T191" s="150">
        <f t="shared" si="23"/>
        <v>0</v>
      </c>
      <c r="AR191" s="151" t="s">
        <v>703</v>
      </c>
      <c r="AT191" s="151" t="s">
        <v>236</v>
      </c>
      <c r="AU191" s="151" t="s">
        <v>88</v>
      </c>
      <c r="AY191" s="13" t="s">
        <v>176</v>
      </c>
      <c r="BE191" s="152">
        <f t="shared" si="24"/>
        <v>0</v>
      </c>
      <c r="BF191" s="152">
        <f t="shared" si="25"/>
        <v>0</v>
      </c>
      <c r="BG191" s="152">
        <f t="shared" si="26"/>
        <v>0</v>
      </c>
      <c r="BH191" s="152">
        <f t="shared" si="27"/>
        <v>0</v>
      </c>
      <c r="BI191" s="152">
        <f t="shared" si="28"/>
        <v>0</v>
      </c>
      <c r="BJ191" s="13" t="s">
        <v>88</v>
      </c>
      <c r="BK191" s="152">
        <f t="shared" si="29"/>
        <v>0</v>
      </c>
      <c r="BL191" s="13" t="s">
        <v>703</v>
      </c>
      <c r="BM191" s="151" t="s">
        <v>1669</v>
      </c>
    </row>
    <row r="192" spans="2:65" s="1" customFormat="1" ht="24.25" customHeight="1">
      <c r="B192" s="28"/>
      <c r="C192" s="139" t="s">
        <v>427</v>
      </c>
      <c r="D192" s="139" t="s">
        <v>178</v>
      </c>
      <c r="E192" s="140" t="s">
        <v>1670</v>
      </c>
      <c r="F192" s="141" t="s">
        <v>1671</v>
      </c>
      <c r="G192" s="142" t="s">
        <v>776</v>
      </c>
      <c r="H192" s="143">
        <v>30</v>
      </c>
      <c r="I192" s="144"/>
      <c r="J192" s="145">
        <f t="shared" si="20"/>
        <v>0</v>
      </c>
      <c r="K192" s="146"/>
      <c r="L192" s="28"/>
      <c r="M192" s="147" t="s">
        <v>1</v>
      </c>
      <c r="N192" s="148" t="s">
        <v>41</v>
      </c>
      <c r="P192" s="149">
        <f t="shared" si="21"/>
        <v>0</v>
      </c>
      <c r="Q192" s="149">
        <v>0</v>
      </c>
      <c r="R192" s="149">
        <f t="shared" si="22"/>
        <v>0</v>
      </c>
      <c r="S192" s="149">
        <v>0</v>
      </c>
      <c r="T192" s="150">
        <f t="shared" si="23"/>
        <v>0</v>
      </c>
      <c r="AR192" s="151" t="s">
        <v>440</v>
      </c>
      <c r="AT192" s="151" t="s">
        <v>178</v>
      </c>
      <c r="AU192" s="151" t="s">
        <v>88</v>
      </c>
      <c r="AY192" s="13" t="s">
        <v>176</v>
      </c>
      <c r="BE192" s="152">
        <f t="shared" si="24"/>
        <v>0</v>
      </c>
      <c r="BF192" s="152">
        <f t="shared" si="25"/>
        <v>0</v>
      </c>
      <c r="BG192" s="152">
        <f t="shared" si="26"/>
        <v>0</v>
      </c>
      <c r="BH192" s="152">
        <f t="shared" si="27"/>
        <v>0</v>
      </c>
      <c r="BI192" s="152">
        <f t="shared" si="28"/>
        <v>0</v>
      </c>
      <c r="BJ192" s="13" t="s">
        <v>88</v>
      </c>
      <c r="BK192" s="152">
        <f t="shared" si="29"/>
        <v>0</v>
      </c>
      <c r="BL192" s="13" t="s">
        <v>440</v>
      </c>
      <c r="BM192" s="151" t="s">
        <v>1672</v>
      </c>
    </row>
    <row r="193" spans="2:65" s="1" customFormat="1" ht="24.25" customHeight="1">
      <c r="B193" s="28"/>
      <c r="C193" s="153" t="s">
        <v>431</v>
      </c>
      <c r="D193" s="153" t="s">
        <v>236</v>
      </c>
      <c r="E193" s="154" t="s">
        <v>1673</v>
      </c>
      <c r="F193" s="155" t="s">
        <v>1674</v>
      </c>
      <c r="G193" s="156" t="s">
        <v>229</v>
      </c>
      <c r="H193" s="157">
        <v>0.03</v>
      </c>
      <c r="I193" s="158"/>
      <c r="J193" s="159">
        <f t="shared" si="20"/>
        <v>0</v>
      </c>
      <c r="K193" s="160"/>
      <c r="L193" s="161"/>
      <c r="M193" s="162" t="s">
        <v>1</v>
      </c>
      <c r="N193" s="163" t="s">
        <v>41</v>
      </c>
      <c r="P193" s="149">
        <f t="shared" si="21"/>
        <v>0</v>
      </c>
      <c r="Q193" s="149">
        <v>1</v>
      </c>
      <c r="R193" s="149">
        <f t="shared" si="22"/>
        <v>0.03</v>
      </c>
      <c r="S193" s="149">
        <v>0</v>
      </c>
      <c r="T193" s="150">
        <f t="shared" si="23"/>
        <v>0</v>
      </c>
      <c r="AR193" s="151" t="s">
        <v>703</v>
      </c>
      <c r="AT193" s="151" t="s">
        <v>236</v>
      </c>
      <c r="AU193" s="151" t="s">
        <v>88</v>
      </c>
      <c r="AY193" s="13" t="s">
        <v>176</v>
      </c>
      <c r="BE193" s="152">
        <f t="shared" si="24"/>
        <v>0</v>
      </c>
      <c r="BF193" s="152">
        <f t="shared" si="25"/>
        <v>0</v>
      </c>
      <c r="BG193" s="152">
        <f t="shared" si="26"/>
        <v>0</v>
      </c>
      <c r="BH193" s="152">
        <f t="shared" si="27"/>
        <v>0</v>
      </c>
      <c r="BI193" s="152">
        <f t="shared" si="28"/>
        <v>0</v>
      </c>
      <c r="BJ193" s="13" t="s">
        <v>88</v>
      </c>
      <c r="BK193" s="152">
        <f t="shared" si="29"/>
        <v>0</v>
      </c>
      <c r="BL193" s="13" t="s">
        <v>703</v>
      </c>
      <c r="BM193" s="151" t="s">
        <v>1675</v>
      </c>
    </row>
    <row r="194" spans="2:65" s="1" customFormat="1" ht="24.25" customHeight="1">
      <c r="B194" s="28"/>
      <c r="C194" s="153" t="s">
        <v>436</v>
      </c>
      <c r="D194" s="153" t="s">
        <v>236</v>
      </c>
      <c r="E194" s="154" t="s">
        <v>1657</v>
      </c>
      <c r="F194" s="155" t="s">
        <v>1658</v>
      </c>
      <c r="G194" s="156" t="s">
        <v>229</v>
      </c>
      <c r="H194" s="157">
        <v>0.03</v>
      </c>
      <c r="I194" s="158"/>
      <c r="J194" s="159">
        <f t="shared" si="20"/>
        <v>0</v>
      </c>
      <c r="K194" s="160"/>
      <c r="L194" s="161"/>
      <c r="M194" s="162" t="s">
        <v>1</v>
      </c>
      <c r="N194" s="163" t="s">
        <v>41</v>
      </c>
      <c r="P194" s="149">
        <f t="shared" si="21"/>
        <v>0</v>
      </c>
      <c r="Q194" s="149">
        <v>1</v>
      </c>
      <c r="R194" s="149">
        <f t="shared" si="22"/>
        <v>0.03</v>
      </c>
      <c r="S194" s="149">
        <v>0</v>
      </c>
      <c r="T194" s="150">
        <f t="shared" si="23"/>
        <v>0</v>
      </c>
      <c r="AR194" s="151" t="s">
        <v>703</v>
      </c>
      <c r="AT194" s="151" t="s">
        <v>236</v>
      </c>
      <c r="AU194" s="151" t="s">
        <v>88</v>
      </c>
      <c r="AY194" s="13" t="s">
        <v>176</v>
      </c>
      <c r="BE194" s="152">
        <f t="shared" si="24"/>
        <v>0</v>
      </c>
      <c r="BF194" s="152">
        <f t="shared" si="25"/>
        <v>0</v>
      </c>
      <c r="BG194" s="152">
        <f t="shared" si="26"/>
        <v>0</v>
      </c>
      <c r="BH194" s="152">
        <f t="shared" si="27"/>
        <v>0</v>
      </c>
      <c r="BI194" s="152">
        <f t="shared" si="28"/>
        <v>0</v>
      </c>
      <c r="BJ194" s="13" t="s">
        <v>88</v>
      </c>
      <c r="BK194" s="152">
        <f t="shared" si="29"/>
        <v>0</v>
      </c>
      <c r="BL194" s="13" t="s">
        <v>703</v>
      </c>
      <c r="BM194" s="151" t="s">
        <v>1676</v>
      </c>
    </row>
    <row r="195" spans="2:65" s="1" customFormat="1" ht="24.25" customHeight="1">
      <c r="B195" s="28"/>
      <c r="C195" s="153" t="s">
        <v>440</v>
      </c>
      <c r="D195" s="153" t="s">
        <v>236</v>
      </c>
      <c r="E195" s="154" t="s">
        <v>1677</v>
      </c>
      <c r="F195" s="155" t="s">
        <v>1678</v>
      </c>
      <c r="G195" s="156" t="s">
        <v>229</v>
      </c>
      <c r="H195" s="157">
        <v>1.6E-2</v>
      </c>
      <c r="I195" s="158"/>
      <c r="J195" s="159">
        <f t="shared" si="20"/>
        <v>0</v>
      </c>
      <c r="K195" s="160"/>
      <c r="L195" s="161"/>
      <c r="M195" s="162" t="s">
        <v>1</v>
      </c>
      <c r="N195" s="163" t="s">
        <v>41</v>
      </c>
      <c r="P195" s="149">
        <f t="shared" si="21"/>
        <v>0</v>
      </c>
      <c r="Q195" s="149">
        <v>1</v>
      </c>
      <c r="R195" s="149">
        <f t="shared" si="22"/>
        <v>1.6E-2</v>
      </c>
      <c r="S195" s="149">
        <v>0</v>
      </c>
      <c r="T195" s="150">
        <f t="shared" si="23"/>
        <v>0</v>
      </c>
      <c r="AR195" s="151" t="s">
        <v>703</v>
      </c>
      <c r="AT195" s="151" t="s">
        <v>236</v>
      </c>
      <c r="AU195" s="151" t="s">
        <v>88</v>
      </c>
      <c r="AY195" s="13" t="s">
        <v>176</v>
      </c>
      <c r="BE195" s="152">
        <f t="shared" si="24"/>
        <v>0</v>
      </c>
      <c r="BF195" s="152">
        <f t="shared" si="25"/>
        <v>0</v>
      </c>
      <c r="BG195" s="152">
        <f t="shared" si="26"/>
        <v>0</v>
      </c>
      <c r="BH195" s="152">
        <f t="shared" si="27"/>
        <v>0</v>
      </c>
      <c r="BI195" s="152">
        <f t="shared" si="28"/>
        <v>0</v>
      </c>
      <c r="BJ195" s="13" t="s">
        <v>88</v>
      </c>
      <c r="BK195" s="152">
        <f t="shared" si="29"/>
        <v>0</v>
      </c>
      <c r="BL195" s="13" t="s">
        <v>703</v>
      </c>
      <c r="BM195" s="151" t="s">
        <v>1679</v>
      </c>
    </row>
    <row r="196" spans="2:65" s="1" customFormat="1" ht="16.5" customHeight="1">
      <c r="B196" s="28"/>
      <c r="C196" s="153" t="s">
        <v>444</v>
      </c>
      <c r="D196" s="153" t="s">
        <v>236</v>
      </c>
      <c r="E196" s="154" t="s">
        <v>1660</v>
      </c>
      <c r="F196" s="155" t="s">
        <v>1661</v>
      </c>
      <c r="G196" s="156" t="s">
        <v>776</v>
      </c>
      <c r="H196" s="157">
        <v>3</v>
      </c>
      <c r="I196" s="158"/>
      <c r="J196" s="159">
        <f t="shared" si="20"/>
        <v>0</v>
      </c>
      <c r="K196" s="160"/>
      <c r="L196" s="161"/>
      <c r="M196" s="162" t="s">
        <v>1</v>
      </c>
      <c r="N196" s="163" t="s">
        <v>41</v>
      </c>
      <c r="P196" s="149">
        <f t="shared" si="21"/>
        <v>0</v>
      </c>
      <c r="Q196" s="149">
        <v>1E-3</v>
      </c>
      <c r="R196" s="149">
        <f t="shared" si="22"/>
        <v>3.0000000000000001E-3</v>
      </c>
      <c r="S196" s="149">
        <v>0</v>
      </c>
      <c r="T196" s="150">
        <f t="shared" si="23"/>
        <v>0</v>
      </c>
      <c r="AR196" s="151" t="s">
        <v>703</v>
      </c>
      <c r="AT196" s="151" t="s">
        <v>236</v>
      </c>
      <c r="AU196" s="151" t="s">
        <v>88</v>
      </c>
      <c r="AY196" s="13" t="s">
        <v>176</v>
      </c>
      <c r="BE196" s="152">
        <f t="shared" si="24"/>
        <v>0</v>
      </c>
      <c r="BF196" s="152">
        <f t="shared" si="25"/>
        <v>0</v>
      </c>
      <c r="BG196" s="152">
        <f t="shared" si="26"/>
        <v>0</v>
      </c>
      <c r="BH196" s="152">
        <f t="shared" si="27"/>
        <v>0</v>
      </c>
      <c r="BI196" s="152">
        <f t="shared" si="28"/>
        <v>0</v>
      </c>
      <c r="BJ196" s="13" t="s">
        <v>88</v>
      </c>
      <c r="BK196" s="152">
        <f t="shared" si="29"/>
        <v>0</v>
      </c>
      <c r="BL196" s="13" t="s">
        <v>703</v>
      </c>
      <c r="BM196" s="151" t="s">
        <v>1680</v>
      </c>
    </row>
    <row r="197" spans="2:65" s="1" customFormat="1" ht="21.75" customHeight="1">
      <c r="B197" s="28"/>
      <c r="C197" s="153" t="s">
        <v>448</v>
      </c>
      <c r="D197" s="153" t="s">
        <v>236</v>
      </c>
      <c r="E197" s="154" t="s">
        <v>1663</v>
      </c>
      <c r="F197" s="155" t="s">
        <v>1664</v>
      </c>
      <c r="G197" s="156" t="s">
        <v>776</v>
      </c>
      <c r="H197" s="157">
        <v>1</v>
      </c>
      <c r="I197" s="158"/>
      <c r="J197" s="159">
        <f t="shared" si="20"/>
        <v>0</v>
      </c>
      <c r="K197" s="160"/>
      <c r="L197" s="161"/>
      <c r="M197" s="162" t="s">
        <v>1</v>
      </c>
      <c r="N197" s="163" t="s">
        <v>41</v>
      </c>
      <c r="P197" s="149">
        <f t="shared" si="21"/>
        <v>0</v>
      </c>
      <c r="Q197" s="149">
        <v>1E-3</v>
      </c>
      <c r="R197" s="149">
        <f t="shared" si="22"/>
        <v>1E-3</v>
      </c>
      <c r="S197" s="149">
        <v>0</v>
      </c>
      <c r="T197" s="150">
        <f t="shared" si="23"/>
        <v>0</v>
      </c>
      <c r="AR197" s="151" t="s">
        <v>703</v>
      </c>
      <c r="AT197" s="151" t="s">
        <v>236</v>
      </c>
      <c r="AU197" s="151" t="s">
        <v>88</v>
      </c>
      <c r="AY197" s="13" t="s">
        <v>176</v>
      </c>
      <c r="BE197" s="152">
        <f t="shared" si="24"/>
        <v>0</v>
      </c>
      <c r="BF197" s="152">
        <f t="shared" si="25"/>
        <v>0</v>
      </c>
      <c r="BG197" s="152">
        <f t="shared" si="26"/>
        <v>0</v>
      </c>
      <c r="BH197" s="152">
        <f t="shared" si="27"/>
        <v>0</v>
      </c>
      <c r="BI197" s="152">
        <f t="shared" si="28"/>
        <v>0</v>
      </c>
      <c r="BJ197" s="13" t="s">
        <v>88</v>
      </c>
      <c r="BK197" s="152">
        <f t="shared" si="29"/>
        <v>0</v>
      </c>
      <c r="BL197" s="13" t="s">
        <v>703</v>
      </c>
      <c r="BM197" s="151" t="s">
        <v>1681</v>
      </c>
    </row>
    <row r="198" spans="2:65" s="1" customFormat="1" ht="33" customHeight="1">
      <c r="B198" s="28"/>
      <c r="C198" s="153" t="s">
        <v>452</v>
      </c>
      <c r="D198" s="153" t="s">
        <v>236</v>
      </c>
      <c r="E198" s="154" t="s">
        <v>1666</v>
      </c>
      <c r="F198" s="155" t="s">
        <v>1667</v>
      </c>
      <c r="G198" s="156" t="s">
        <v>1668</v>
      </c>
      <c r="H198" s="157">
        <v>0.03</v>
      </c>
      <c r="I198" s="158"/>
      <c r="J198" s="159">
        <f t="shared" si="20"/>
        <v>0</v>
      </c>
      <c r="K198" s="160"/>
      <c r="L198" s="161"/>
      <c r="M198" s="162" t="s">
        <v>1</v>
      </c>
      <c r="N198" s="163" t="s">
        <v>41</v>
      </c>
      <c r="P198" s="149">
        <f t="shared" si="21"/>
        <v>0</v>
      </c>
      <c r="Q198" s="149">
        <v>1.9699999999999999E-2</v>
      </c>
      <c r="R198" s="149">
        <f t="shared" si="22"/>
        <v>5.9099999999999995E-4</v>
      </c>
      <c r="S198" s="149">
        <v>0</v>
      </c>
      <c r="T198" s="150">
        <f t="shared" si="23"/>
        <v>0</v>
      </c>
      <c r="AR198" s="151" t="s">
        <v>703</v>
      </c>
      <c r="AT198" s="151" t="s">
        <v>236</v>
      </c>
      <c r="AU198" s="151" t="s">
        <v>88</v>
      </c>
      <c r="AY198" s="13" t="s">
        <v>176</v>
      </c>
      <c r="BE198" s="152">
        <f t="shared" si="24"/>
        <v>0</v>
      </c>
      <c r="BF198" s="152">
        <f t="shared" si="25"/>
        <v>0</v>
      </c>
      <c r="BG198" s="152">
        <f t="shared" si="26"/>
        <v>0</v>
      </c>
      <c r="BH198" s="152">
        <f t="shared" si="27"/>
        <v>0</v>
      </c>
      <c r="BI198" s="152">
        <f t="shared" si="28"/>
        <v>0</v>
      </c>
      <c r="BJ198" s="13" t="s">
        <v>88</v>
      </c>
      <c r="BK198" s="152">
        <f t="shared" si="29"/>
        <v>0</v>
      </c>
      <c r="BL198" s="13" t="s">
        <v>703</v>
      </c>
      <c r="BM198" s="151" t="s">
        <v>1682</v>
      </c>
    </row>
    <row r="199" spans="2:65" s="1" customFormat="1" ht="16.5" customHeight="1">
      <c r="B199" s="28"/>
      <c r="C199" s="139" t="s">
        <v>456</v>
      </c>
      <c r="D199" s="139" t="s">
        <v>178</v>
      </c>
      <c r="E199" s="140" t="s">
        <v>1683</v>
      </c>
      <c r="F199" s="141" t="s">
        <v>1684</v>
      </c>
      <c r="G199" s="142" t="s">
        <v>334</v>
      </c>
      <c r="H199" s="143">
        <v>100</v>
      </c>
      <c r="I199" s="144"/>
      <c r="J199" s="145">
        <f t="shared" si="20"/>
        <v>0</v>
      </c>
      <c r="K199" s="146"/>
      <c r="L199" s="28"/>
      <c r="M199" s="147" t="s">
        <v>1</v>
      </c>
      <c r="N199" s="148" t="s">
        <v>41</v>
      </c>
      <c r="P199" s="149">
        <f t="shared" si="21"/>
        <v>0</v>
      </c>
      <c r="Q199" s="149">
        <v>0</v>
      </c>
      <c r="R199" s="149">
        <f t="shared" si="22"/>
        <v>0</v>
      </c>
      <c r="S199" s="149">
        <v>0</v>
      </c>
      <c r="T199" s="150">
        <f t="shared" si="23"/>
        <v>0</v>
      </c>
      <c r="AR199" s="151" t="s">
        <v>440</v>
      </c>
      <c r="AT199" s="151" t="s">
        <v>178</v>
      </c>
      <c r="AU199" s="151" t="s">
        <v>88</v>
      </c>
      <c r="AY199" s="13" t="s">
        <v>176</v>
      </c>
      <c r="BE199" s="152">
        <f t="shared" si="24"/>
        <v>0</v>
      </c>
      <c r="BF199" s="152">
        <f t="shared" si="25"/>
        <v>0</v>
      </c>
      <c r="BG199" s="152">
        <f t="shared" si="26"/>
        <v>0</v>
      </c>
      <c r="BH199" s="152">
        <f t="shared" si="27"/>
        <v>0</v>
      </c>
      <c r="BI199" s="152">
        <f t="shared" si="28"/>
        <v>0</v>
      </c>
      <c r="BJ199" s="13" t="s">
        <v>88</v>
      </c>
      <c r="BK199" s="152">
        <f t="shared" si="29"/>
        <v>0</v>
      </c>
      <c r="BL199" s="13" t="s">
        <v>440</v>
      </c>
      <c r="BM199" s="151" t="s">
        <v>1685</v>
      </c>
    </row>
    <row r="200" spans="2:65" s="1" customFormat="1" ht="16.5" customHeight="1">
      <c r="B200" s="28"/>
      <c r="C200" s="153" t="s">
        <v>462</v>
      </c>
      <c r="D200" s="153" t="s">
        <v>236</v>
      </c>
      <c r="E200" s="154" t="s">
        <v>1686</v>
      </c>
      <c r="F200" s="155" t="s">
        <v>1687</v>
      </c>
      <c r="G200" s="156" t="s">
        <v>334</v>
      </c>
      <c r="H200" s="157">
        <v>100</v>
      </c>
      <c r="I200" s="158"/>
      <c r="J200" s="159">
        <f t="shared" si="20"/>
        <v>0</v>
      </c>
      <c r="K200" s="160"/>
      <c r="L200" s="161"/>
      <c r="M200" s="162" t="s">
        <v>1</v>
      </c>
      <c r="N200" s="163" t="s">
        <v>41</v>
      </c>
      <c r="P200" s="149">
        <f t="shared" si="21"/>
        <v>0</v>
      </c>
      <c r="Q200" s="149">
        <v>2.0000000000000002E-5</v>
      </c>
      <c r="R200" s="149">
        <f t="shared" si="22"/>
        <v>2E-3</v>
      </c>
      <c r="S200" s="149">
        <v>0</v>
      </c>
      <c r="T200" s="150">
        <f t="shared" si="23"/>
        <v>0</v>
      </c>
      <c r="AR200" s="151" t="s">
        <v>703</v>
      </c>
      <c r="AT200" s="151" t="s">
        <v>236</v>
      </c>
      <c r="AU200" s="151" t="s">
        <v>88</v>
      </c>
      <c r="AY200" s="13" t="s">
        <v>176</v>
      </c>
      <c r="BE200" s="152">
        <f t="shared" si="24"/>
        <v>0</v>
      </c>
      <c r="BF200" s="152">
        <f t="shared" si="25"/>
        <v>0</v>
      </c>
      <c r="BG200" s="152">
        <f t="shared" si="26"/>
        <v>0</v>
      </c>
      <c r="BH200" s="152">
        <f t="shared" si="27"/>
        <v>0</v>
      </c>
      <c r="BI200" s="152">
        <f t="shared" si="28"/>
        <v>0</v>
      </c>
      <c r="BJ200" s="13" t="s">
        <v>88</v>
      </c>
      <c r="BK200" s="152">
        <f t="shared" si="29"/>
        <v>0</v>
      </c>
      <c r="BL200" s="13" t="s">
        <v>703</v>
      </c>
      <c r="BM200" s="151" t="s">
        <v>1688</v>
      </c>
    </row>
    <row r="201" spans="2:65" s="1" customFormat="1" ht="24.25" customHeight="1">
      <c r="B201" s="28"/>
      <c r="C201" s="139" t="s">
        <v>470</v>
      </c>
      <c r="D201" s="139" t="s">
        <v>178</v>
      </c>
      <c r="E201" s="140" t="s">
        <v>1689</v>
      </c>
      <c r="F201" s="141" t="s">
        <v>1690</v>
      </c>
      <c r="G201" s="142" t="s">
        <v>334</v>
      </c>
      <c r="H201" s="143">
        <v>250</v>
      </c>
      <c r="I201" s="144"/>
      <c r="J201" s="145">
        <f t="shared" si="20"/>
        <v>0</v>
      </c>
      <c r="K201" s="146"/>
      <c r="L201" s="28"/>
      <c r="M201" s="147" t="s">
        <v>1</v>
      </c>
      <c r="N201" s="148" t="s">
        <v>41</v>
      </c>
      <c r="P201" s="149">
        <f t="shared" si="21"/>
        <v>0</v>
      </c>
      <c r="Q201" s="149">
        <v>0</v>
      </c>
      <c r="R201" s="149">
        <f t="shared" si="22"/>
        <v>0</v>
      </c>
      <c r="S201" s="149">
        <v>0</v>
      </c>
      <c r="T201" s="150">
        <f t="shared" si="23"/>
        <v>0</v>
      </c>
      <c r="AR201" s="151" t="s">
        <v>440</v>
      </c>
      <c r="AT201" s="151" t="s">
        <v>178</v>
      </c>
      <c r="AU201" s="151" t="s">
        <v>88</v>
      </c>
      <c r="AY201" s="13" t="s">
        <v>176</v>
      </c>
      <c r="BE201" s="152">
        <f t="shared" si="24"/>
        <v>0</v>
      </c>
      <c r="BF201" s="152">
        <f t="shared" si="25"/>
        <v>0</v>
      </c>
      <c r="BG201" s="152">
        <f t="shared" si="26"/>
        <v>0</v>
      </c>
      <c r="BH201" s="152">
        <f t="shared" si="27"/>
        <v>0</v>
      </c>
      <c r="BI201" s="152">
        <f t="shared" si="28"/>
        <v>0</v>
      </c>
      <c r="BJ201" s="13" t="s">
        <v>88</v>
      </c>
      <c r="BK201" s="152">
        <f t="shared" si="29"/>
        <v>0</v>
      </c>
      <c r="BL201" s="13" t="s">
        <v>440</v>
      </c>
      <c r="BM201" s="151" t="s">
        <v>1691</v>
      </c>
    </row>
    <row r="202" spans="2:65" s="1" customFormat="1" ht="16.5" customHeight="1">
      <c r="B202" s="28"/>
      <c r="C202" s="153" t="s">
        <v>474</v>
      </c>
      <c r="D202" s="153" t="s">
        <v>236</v>
      </c>
      <c r="E202" s="154" t="s">
        <v>1692</v>
      </c>
      <c r="F202" s="155" t="s">
        <v>1693</v>
      </c>
      <c r="G202" s="156" t="s">
        <v>334</v>
      </c>
      <c r="H202" s="157">
        <v>250</v>
      </c>
      <c r="I202" s="158"/>
      <c r="J202" s="159">
        <f t="shared" si="20"/>
        <v>0</v>
      </c>
      <c r="K202" s="160"/>
      <c r="L202" s="161"/>
      <c r="M202" s="162" t="s">
        <v>1</v>
      </c>
      <c r="N202" s="163" t="s">
        <v>41</v>
      </c>
      <c r="P202" s="149">
        <f t="shared" si="21"/>
        <v>0</v>
      </c>
      <c r="Q202" s="149">
        <v>3.0000000000000001E-5</v>
      </c>
      <c r="R202" s="149">
        <f t="shared" si="22"/>
        <v>7.5000000000000006E-3</v>
      </c>
      <c r="S202" s="149">
        <v>0</v>
      </c>
      <c r="T202" s="150">
        <f t="shared" si="23"/>
        <v>0</v>
      </c>
      <c r="AR202" s="151" t="s">
        <v>703</v>
      </c>
      <c r="AT202" s="151" t="s">
        <v>236</v>
      </c>
      <c r="AU202" s="151" t="s">
        <v>88</v>
      </c>
      <c r="AY202" s="13" t="s">
        <v>176</v>
      </c>
      <c r="BE202" s="152">
        <f t="shared" si="24"/>
        <v>0</v>
      </c>
      <c r="BF202" s="152">
        <f t="shared" si="25"/>
        <v>0</v>
      </c>
      <c r="BG202" s="152">
        <f t="shared" si="26"/>
        <v>0</v>
      </c>
      <c r="BH202" s="152">
        <f t="shared" si="27"/>
        <v>0</v>
      </c>
      <c r="BI202" s="152">
        <f t="shared" si="28"/>
        <v>0</v>
      </c>
      <c r="BJ202" s="13" t="s">
        <v>88</v>
      </c>
      <c r="BK202" s="152">
        <f t="shared" si="29"/>
        <v>0</v>
      </c>
      <c r="BL202" s="13" t="s">
        <v>703</v>
      </c>
      <c r="BM202" s="151" t="s">
        <v>1694</v>
      </c>
    </row>
    <row r="203" spans="2:65" s="1" customFormat="1" ht="24.25" customHeight="1">
      <c r="B203" s="28"/>
      <c r="C203" s="139" t="s">
        <v>478</v>
      </c>
      <c r="D203" s="139" t="s">
        <v>178</v>
      </c>
      <c r="E203" s="140" t="s">
        <v>1695</v>
      </c>
      <c r="F203" s="141" t="s">
        <v>1696</v>
      </c>
      <c r="G203" s="142" t="s">
        <v>334</v>
      </c>
      <c r="H203" s="143">
        <v>10</v>
      </c>
      <c r="I203" s="144"/>
      <c r="J203" s="145">
        <f t="shared" si="20"/>
        <v>0</v>
      </c>
      <c r="K203" s="146"/>
      <c r="L203" s="28"/>
      <c r="M203" s="147" t="s">
        <v>1</v>
      </c>
      <c r="N203" s="148" t="s">
        <v>41</v>
      </c>
      <c r="P203" s="149">
        <f t="shared" si="21"/>
        <v>0</v>
      </c>
      <c r="Q203" s="149">
        <v>0</v>
      </c>
      <c r="R203" s="149">
        <f t="shared" si="22"/>
        <v>0</v>
      </c>
      <c r="S203" s="149">
        <v>0</v>
      </c>
      <c r="T203" s="150">
        <f t="shared" si="23"/>
        <v>0</v>
      </c>
      <c r="AR203" s="151" t="s">
        <v>440</v>
      </c>
      <c r="AT203" s="151" t="s">
        <v>178</v>
      </c>
      <c r="AU203" s="151" t="s">
        <v>88</v>
      </c>
      <c r="AY203" s="13" t="s">
        <v>176</v>
      </c>
      <c r="BE203" s="152">
        <f t="shared" si="24"/>
        <v>0</v>
      </c>
      <c r="BF203" s="152">
        <f t="shared" si="25"/>
        <v>0</v>
      </c>
      <c r="BG203" s="152">
        <f t="shared" si="26"/>
        <v>0</v>
      </c>
      <c r="BH203" s="152">
        <f t="shared" si="27"/>
        <v>0</v>
      </c>
      <c r="BI203" s="152">
        <f t="shared" si="28"/>
        <v>0</v>
      </c>
      <c r="BJ203" s="13" t="s">
        <v>88</v>
      </c>
      <c r="BK203" s="152">
        <f t="shared" si="29"/>
        <v>0</v>
      </c>
      <c r="BL203" s="13" t="s">
        <v>440</v>
      </c>
      <c r="BM203" s="151" t="s">
        <v>1697</v>
      </c>
    </row>
    <row r="204" spans="2:65" s="1" customFormat="1" ht="24.25" customHeight="1">
      <c r="B204" s="28"/>
      <c r="C204" s="153" t="s">
        <v>482</v>
      </c>
      <c r="D204" s="153" t="s">
        <v>236</v>
      </c>
      <c r="E204" s="154" t="s">
        <v>1698</v>
      </c>
      <c r="F204" s="155" t="s">
        <v>1699</v>
      </c>
      <c r="G204" s="156" t="s">
        <v>334</v>
      </c>
      <c r="H204" s="157">
        <v>10</v>
      </c>
      <c r="I204" s="158"/>
      <c r="J204" s="159">
        <f t="shared" si="20"/>
        <v>0</v>
      </c>
      <c r="K204" s="160"/>
      <c r="L204" s="161"/>
      <c r="M204" s="162" t="s">
        <v>1</v>
      </c>
      <c r="N204" s="163" t="s">
        <v>41</v>
      </c>
      <c r="P204" s="149">
        <f t="shared" si="21"/>
        <v>0</v>
      </c>
      <c r="Q204" s="149">
        <v>3.3E-4</v>
      </c>
      <c r="R204" s="149">
        <f t="shared" si="22"/>
        <v>3.3E-3</v>
      </c>
      <c r="S204" s="149">
        <v>0</v>
      </c>
      <c r="T204" s="150">
        <f t="shared" si="23"/>
        <v>0</v>
      </c>
      <c r="AR204" s="151" t="s">
        <v>703</v>
      </c>
      <c r="AT204" s="151" t="s">
        <v>236</v>
      </c>
      <c r="AU204" s="151" t="s">
        <v>88</v>
      </c>
      <c r="AY204" s="13" t="s">
        <v>176</v>
      </c>
      <c r="BE204" s="152">
        <f t="shared" si="24"/>
        <v>0</v>
      </c>
      <c r="BF204" s="152">
        <f t="shared" si="25"/>
        <v>0</v>
      </c>
      <c r="BG204" s="152">
        <f t="shared" si="26"/>
        <v>0</v>
      </c>
      <c r="BH204" s="152">
        <f t="shared" si="27"/>
        <v>0</v>
      </c>
      <c r="BI204" s="152">
        <f t="shared" si="28"/>
        <v>0</v>
      </c>
      <c r="BJ204" s="13" t="s">
        <v>88</v>
      </c>
      <c r="BK204" s="152">
        <f t="shared" si="29"/>
        <v>0</v>
      </c>
      <c r="BL204" s="13" t="s">
        <v>703</v>
      </c>
      <c r="BM204" s="151" t="s">
        <v>1700</v>
      </c>
    </row>
    <row r="205" spans="2:65" s="1" customFormat="1" ht="21.75" customHeight="1">
      <c r="B205" s="28"/>
      <c r="C205" s="139" t="s">
        <v>486</v>
      </c>
      <c r="D205" s="139" t="s">
        <v>178</v>
      </c>
      <c r="E205" s="140" t="s">
        <v>1701</v>
      </c>
      <c r="F205" s="141" t="s">
        <v>1702</v>
      </c>
      <c r="G205" s="142" t="s">
        <v>334</v>
      </c>
      <c r="H205" s="143">
        <v>10</v>
      </c>
      <c r="I205" s="144"/>
      <c r="J205" s="145">
        <f t="shared" si="20"/>
        <v>0</v>
      </c>
      <c r="K205" s="146"/>
      <c r="L205" s="28"/>
      <c r="M205" s="147" t="s">
        <v>1</v>
      </c>
      <c r="N205" s="148" t="s">
        <v>41</v>
      </c>
      <c r="P205" s="149">
        <f t="shared" si="21"/>
        <v>0</v>
      </c>
      <c r="Q205" s="149">
        <v>0</v>
      </c>
      <c r="R205" s="149">
        <f t="shared" si="22"/>
        <v>0</v>
      </c>
      <c r="S205" s="149">
        <v>0</v>
      </c>
      <c r="T205" s="150">
        <f t="shared" si="23"/>
        <v>0</v>
      </c>
      <c r="AR205" s="151" t="s">
        <v>440</v>
      </c>
      <c r="AT205" s="151" t="s">
        <v>178</v>
      </c>
      <c r="AU205" s="151" t="s">
        <v>88</v>
      </c>
      <c r="AY205" s="13" t="s">
        <v>176</v>
      </c>
      <c r="BE205" s="152">
        <f t="shared" si="24"/>
        <v>0</v>
      </c>
      <c r="BF205" s="152">
        <f t="shared" si="25"/>
        <v>0</v>
      </c>
      <c r="BG205" s="152">
        <f t="shared" si="26"/>
        <v>0</v>
      </c>
      <c r="BH205" s="152">
        <f t="shared" si="27"/>
        <v>0</v>
      </c>
      <c r="BI205" s="152">
        <f t="shared" si="28"/>
        <v>0</v>
      </c>
      <c r="BJ205" s="13" t="s">
        <v>88</v>
      </c>
      <c r="BK205" s="152">
        <f t="shared" si="29"/>
        <v>0</v>
      </c>
      <c r="BL205" s="13" t="s">
        <v>440</v>
      </c>
      <c r="BM205" s="151" t="s">
        <v>1703</v>
      </c>
    </row>
    <row r="206" spans="2:65" s="1" customFormat="1" ht="16.5" customHeight="1">
      <c r="B206" s="28"/>
      <c r="C206" s="153" t="s">
        <v>490</v>
      </c>
      <c r="D206" s="153" t="s">
        <v>236</v>
      </c>
      <c r="E206" s="154" t="s">
        <v>1704</v>
      </c>
      <c r="F206" s="155" t="s">
        <v>1705</v>
      </c>
      <c r="G206" s="156" t="s">
        <v>334</v>
      </c>
      <c r="H206" s="157">
        <v>10</v>
      </c>
      <c r="I206" s="158"/>
      <c r="J206" s="159">
        <f t="shared" si="20"/>
        <v>0</v>
      </c>
      <c r="K206" s="160"/>
      <c r="L206" s="161"/>
      <c r="M206" s="162" t="s">
        <v>1</v>
      </c>
      <c r="N206" s="163" t="s">
        <v>41</v>
      </c>
      <c r="P206" s="149">
        <f t="shared" si="21"/>
        <v>0</v>
      </c>
      <c r="Q206" s="149">
        <v>1.0000000000000001E-5</v>
      </c>
      <c r="R206" s="149">
        <f t="shared" si="22"/>
        <v>1E-4</v>
      </c>
      <c r="S206" s="149">
        <v>0</v>
      </c>
      <c r="T206" s="150">
        <f t="shared" si="23"/>
        <v>0</v>
      </c>
      <c r="AR206" s="151" t="s">
        <v>703</v>
      </c>
      <c r="AT206" s="151" t="s">
        <v>236</v>
      </c>
      <c r="AU206" s="151" t="s">
        <v>88</v>
      </c>
      <c r="AY206" s="13" t="s">
        <v>176</v>
      </c>
      <c r="BE206" s="152">
        <f t="shared" si="24"/>
        <v>0</v>
      </c>
      <c r="BF206" s="152">
        <f t="shared" si="25"/>
        <v>0</v>
      </c>
      <c r="BG206" s="152">
        <f t="shared" si="26"/>
        <v>0</v>
      </c>
      <c r="BH206" s="152">
        <f t="shared" si="27"/>
        <v>0</v>
      </c>
      <c r="BI206" s="152">
        <f t="shared" si="28"/>
        <v>0</v>
      </c>
      <c r="BJ206" s="13" t="s">
        <v>88</v>
      </c>
      <c r="BK206" s="152">
        <f t="shared" si="29"/>
        <v>0</v>
      </c>
      <c r="BL206" s="13" t="s">
        <v>703</v>
      </c>
      <c r="BM206" s="151" t="s">
        <v>1706</v>
      </c>
    </row>
    <row r="207" spans="2:65" s="1" customFormat="1" ht="24.25" customHeight="1">
      <c r="B207" s="28"/>
      <c r="C207" s="153" t="s">
        <v>494</v>
      </c>
      <c r="D207" s="153" t="s">
        <v>236</v>
      </c>
      <c r="E207" s="154" t="s">
        <v>1707</v>
      </c>
      <c r="F207" s="155" t="s">
        <v>1708</v>
      </c>
      <c r="G207" s="156" t="s">
        <v>334</v>
      </c>
      <c r="H207" s="157">
        <v>10</v>
      </c>
      <c r="I207" s="158"/>
      <c r="J207" s="159">
        <f t="shared" si="20"/>
        <v>0</v>
      </c>
      <c r="K207" s="160"/>
      <c r="L207" s="161"/>
      <c r="M207" s="162" t="s">
        <v>1</v>
      </c>
      <c r="N207" s="163" t="s">
        <v>41</v>
      </c>
      <c r="P207" s="149">
        <f t="shared" si="21"/>
        <v>0</v>
      </c>
      <c r="Q207" s="149">
        <v>1.0000000000000001E-5</v>
      </c>
      <c r="R207" s="149">
        <f t="shared" si="22"/>
        <v>1E-4</v>
      </c>
      <c r="S207" s="149">
        <v>0</v>
      </c>
      <c r="T207" s="150">
        <f t="shared" si="23"/>
        <v>0</v>
      </c>
      <c r="AR207" s="151" t="s">
        <v>703</v>
      </c>
      <c r="AT207" s="151" t="s">
        <v>236</v>
      </c>
      <c r="AU207" s="151" t="s">
        <v>88</v>
      </c>
      <c r="AY207" s="13" t="s">
        <v>176</v>
      </c>
      <c r="BE207" s="152">
        <f t="shared" si="24"/>
        <v>0</v>
      </c>
      <c r="BF207" s="152">
        <f t="shared" si="25"/>
        <v>0</v>
      </c>
      <c r="BG207" s="152">
        <f t="shared" si="26"/>
        <v>0</v>
      </c>
      <c r="BH207" s="152">
        <f t="shared" si="27"/>
        <v>0</v>
      </c>
      <c r="BI207" s="152">
        <f t="shared" si="28"/>
        <v>0</v>
      </c>
      <c r="BJ207" s="13" t="s">
        <v>88</v>
      </c>
      <c r="BK207" s="152">
        <f t="shared" si="29"/>
        <v>0</v>
      </c>
      <c r="BL207" s="13" t="s">
        <v>703</v>
      </c>
      <c r="BM207" s="151" t="s">
        <v>1709</v>
      </c>
    </row>
    <row r="208" spans="2:65" s="1" customFormat="1" ht="16.5" customHeight="1">
      <c r="B208" s="28"/>
      <c r="C208" s="153" t="s">
        <v>498</v>
      </c>
      <c r="D208" s="153" t="s">
        <v>236</v>
      </c>
      <c r="E208" s="154" t="s">
        <v>1710</v>
      </c>
      <c r="F208" s="155" t="s">
        <v>1711</v>
      </c>
      <c r="G208" s="156" t="s">
        <v>334</v>
      </c>
      <c r="H208" s="157">
        <v>10</v>
      </c>
      <c r="I208" s="158"/>
      <c r="J208" s="159">
        <f t="shared" ref="J208:J239" si="30">ROUND(I208*H208,2)</f>
        <v>0</v>
      </c>
      <c r="K208" s="160"/>
      <c r="L208" s="161"/>
      <c r="M208" s="162" t="s">
        <v>1</v>
      </c>
      <c r="N208" s="163" t="s">
        <v>41</v>
      </c>
      <c r="P208" s="149">
        <f t="shared" ref="P208:P239" si="31">O208*H208</f>
        <v>0</v>
      </c>
      <c r="Q208" s="149">
        <v>1.0000000000000001E-5</v>
      </c>
      <c r="R208" s="149">
        <f t="shared" ref="R208:R239" si="32">Q208*H208</f>
        <v>1E-4</v>
      </c>
      <c r="S208" s="149">
        <v>0</v>
      </c>
      <c r="T208" s="150">
        <f t="shared" ref="T208:T239" si="33">S208*H208</f>
        <v>0</v>
      </c>
      <c r="AR208" s="151" t="s">
        <v>703</v>
      </c>
      <c r="AT208" s="151" t="s">
        <v>236</v>
      </c>
      <c r="AU208" s="151" t="s">
        <v>88</v>
      </c>
      <c r="AY208" s="13" t="s">
        <v>176</v>
      </c>
      <c r="BE208" s="152">
        <f t="shared" ref="BE208:BE239" si="34">IF(N208="základná",J208,0)</f>
        <v>0</v>
      </c>
      <c r="BF208" s="152">
        <f t="shared" ref="BF208:BF239" si="35">IF(N208="znížená",J208,0)</f>
        <v>0</v>
      </c>
      <c r="BG208" s="152">
        <f t="shared" ref="BG208:BG239" si="36">IF(N208="zákl. prenesená",J208,0)</f>
        <v>0</v>
      </c>
      <c r="BH208" s="152">
        <f t="shared" ref="BH208:BH239" si="37">IF(N208="zníž. prenesená",J208,0)</f>
        <v>0</v>
      </c>
      <c r="BI208" s="152">
        <f t="shared" ref="BI208:BI239" si="38">IF(N208="nulová",J208,0)</f>
        <v>0</v>
      </c>
      <c r="BJ208" s="13" t="s">
        <v>88</v>
      </c>
      <c r="BK208" s="152">
        <f t="shared" ref="BK208:BK239" si="39">ROUND(I208*H208,2)</f>
        <v>0</v>
      </c>
      <c r="BL208" s="13" t="s">
        <v>703</v>
      </c>
      <c r="BM208" s="151" t="s">
        <v>1712</v>
      </c>
    </row>
    <row r="209" spans="2:65" s="1" customFormat="1" ht="24.25" customHeight="1">
      <c r="B209" s="28"/>
      <c r="C209" s="153" t="s">
        <v>500</v>
      </c>
      <c r="D209" s="153" t="s">
        <v>236</v>
      </c>
      <c r="E209" s="154" t="s">
        <v>1713</v>
      </c>
      <c r="F209" s="155" t="s">
        <v>1714</v>
      </c>
      <c r="G209" s="156" t="s">
        <v>334</v>
      </c>
      <c r="H209" s="157">
        <v>10</v>
      </c>
      <c r="I209" s="158"/>
      <c r="J209" s="159">
        <f t="shared" si="30"/>
        <v>0</v>
      </c>
      <c r="K209" s="160"/>
      <c r="L209" s="161"/>
      <c r="M209" s="162" t="s">
        <v>1</v>
      </c>
      <c r="N209" s="163" t="s">
        <v>41</v>
      </c>
      <c r="P209" s="149">
        <f t="shared" si="31"/>
        <v>0</v>
      </c>
      <c r="Q209" s="149">
        <v>6.0000000000000002E-5</v>
      </c>
      <c r="R209" s="149">
        <f t="shared" si="32"/>
        <v>6.0000000000000006E-4</v>
      </c>
      <c r="S209" s="149">
        <v>0</v>
      </c>
      <c r="T209" s="150">
        <f t="shared" si="33"/>
        <v>0</v>
      </c>
      <c r="AR209" s="151" t="s">
        <v>703</v>
      </c>
      <c r="AT209" s="151" t="s">
        <v>236</v>
      </c>
      <c r="AU209" s="151" t="s">
        <v>88</v>
      </c>
      <c r="AY209" s="13" t="s">
        <v>176</v>
      </c>
      <c r="BE209" s="152">
        <f t="shared" si="34"/>
        <v>0</v>
      </c>
      <c r="BF209" s="152">
        <f t="shared" si="35"/>
        <v>0</v>
      </c>
      <c r="BG209" s="152">
        <f t="shared" si="36"/>
        <v>0</v>
      </c>
      <c r="BH209" s="152">
        <f t="shared" si="37"/>
        <v>0</v>
      </c>
      <c r="BI209" s="152">
        <f t="shared" si="38"/>
        <v>0</v>
      </c>
      <c r="BJ209" s="13" t="s">
        <v>88</v>
      </c>
      <c r="BK209" s="152">
        <f t="shared" si="39"/>
        <v>0</v>
      </c>
      <c r="BL209" s="13" t="s">
        <v>703</v>
      </c>
      <c r="BM209" s="151" t="s">
        <v>1715</v>
      </c>
    </row>
    <row r="210" spans="2:65" s="1" customFormat="1" ht="24.25" customHeight="1">
      <c r="B210" s="28"/>
      <c r="C210" s="139" t="s">
        <v>504</v>
      </c>
      <c r="D210" s="139" t="s">
        <v>178</v>
      </c>
      <c r="E210" s="140" t="s">
        <v>1716</v>
      </c>
      <c r="F210" s="141" t="s">
        <v>1717</v>
      </c>
      <c r="G210" s="142" t="s">
        <v>334</v>
      </c>
      <c r="H210" s="143">
        <v>14</v>
      </c>
      <c r="I210" s="144"/>
      <c r="J210" s="145">
        <f t="shared" si="30"/>
        <v>0</v>
      </c>
      <c r="K210" s="146"/>
      <c r="L210" s="28"/>
      <c r="M210" s="147" t="s">
        <v>1</v>
      </c>
      <c r="N210" s="148" t="s">
        <v>41</v>
      </c>
      <c r="P210" s="149">
        <f t="shared" si="31"/>
        <v>0</v>
      </c>
      <c r="Q210" s="149">
        <v>0</v>
      </c>
      <c r="R210" s="149">
        <f t="shared" si="32"/>
        <v>0</v>
      </c>
      <c r="S210" s="149">
        <v>0</v>
      </c>
      <c r="T210" s="150">
        <f t="shared" si="33"/>
        <v>0</v>
      </c>
      <c r="AR210" s="151" t="s">
        <v>440</v>
      </c>
      <c r="AT210" s="151" t="s">
        <v>178</v>
      </c>
      <c r="AU210" s="151" t="s">
        <v>88</v>
      </c>
      <c r="AY210" s="13" t="s">
        <v>176</v>
      </c>
      <c r="BE210" s="152">
        <f t="shared" si="34"/>
        <v>0</v>
      </c>
      <c r="BF210" s="152">
        <f t="shared" si="35"/>
        <v>0</v>
      </c>
      <c r="BG210" s="152">
        <f t="shared" si="36"/>
        <v>0</v>
      </c>
      <c r="BH210" s="152">
        <f t="shared" si="37"/>
        <v>0</v>
      </c>
      <c r="BI210" s="152">
        <f t="shared" si="38"/>
        <v>0</v>
      </c>
      <c r="BJ210" s="13" t="s">
        <v>88</v>
      </c>
      <c r="BK210" s="152">
        <f t="shared" si="39"/>
        <v>0</v>
      </c>
      <c r="BL210" s="13" t="s">
        <v>440</v>
      </c>
      <c r="BM210" s="151" t="s">
        <v>1718</v>
      </c>
    </row>
    <row r="211" spans="2:65" s="1" customFormat="1" ht="16.5" customHeight="1">
      <c r="B211" s="28"/>
      <c r="C211" s="153" t="s">
        <v>508</v>
      </c>
      <c r="D211" s="153" t="s">
        <v>236</v>
      </c>
      <c r="E211" s="154" t="s">
        <v>1719</v>
      </c>
      <c r="F211" s="155" t="s">
        <v>1720</v>
      </c>
      <c r="G211" s="156" t="s">
        <v>334</v>
      </c>
      <c r="H211" s="157">
        <v>14</v>
      </c>
      <c r="I211" s="158"/>
      <c r="J211" s="159">
        <f t="shared" si="30"/>
        <v>0</v>
      </c>
      <c r="K211" s="160"/>
      <c r="L211" s="161"/>
      <c r="M211" s="162" t="s">
        <v>1</v>
      </c>
      <c r="N211" s="163" t="s">
        <v>41</v>
      </c>
      <c r="P211" s="149">
        <f t="shared" si="31"/>
        <v>0</v>
      </c>
      <c r="Q211" s="149">
        <v>1E-4</v>
      </c>
      <c r="R211" s="149">
        <f t="shared" si="32"/>
        <v>1.4E-3</v>
      </c>
      <c r="S211" s="149">
        <v>0</v>
      </c>
      <c r="T211" s="150">
        <f t="shared" si="33"/>
        <v>0</v>
      </c>
      <c r="AR211" s="151" t="s">
        <v>703</v>
      </c>
      <c r="AT211" s="151" t="s">
        <v>236</v>
      </c>
      <c r="AU211" s="151" t="s">
        <v>88</v>
      </c>
      <c r="AY211" s="13" t="s">
        <v>176</v>
      </c>
      <c r="BE211" s="152">
        <f t="shared" si="34"/>
        <v>0</v>
      </c>
      <c r="BF211" s="152">
        <f t="shared" si="35"/>
        <v>0</v>
      </c>
      <c r="BG211" s="152">
        <f t="shared" si="36"/>
        <v>0</v>
      </c>
      <c r="BH211" s="152">
        <f t="shared" si="37"/>
        <v>0</v>
      </c>
      <c r="BI211" s="152">
        <f t="shared" si="38"/>
        <v>0</v>
      </c>
      <c r="BJ211" s="13" t="s">
        <v>88</v>
      </c>
      <c r="BK211" s="152">
        <f t="shared" si="39"/>
        <v>0</v>
      </c>
      <c r="BL211" s="13" t="s">
        <v>703</v>
      </c>
      <c r="BM211" s="151" t="s">
        <v>1721</v>
      </c>
    </row>
    <row r="212" spans="2:65" s="1" customFormat="1" ht="24.25" customHeight="1">
      <c r="B212" s="28"/>
      <c r="C212" s="139" t="s">
        <v>512</v>
      </c>
      <c r="D212" s="139" t="s">
        <v>178</v>
      </c>
      <c r="E212" s="140" t="s">
        <v>1722</v>
      </c>
      <c r="F212" s="141" t="s">
        <v>1723</v>
      </c>
      <c r="G212" s="142" t="s">
        <v>334</v>
      </c>
      <c r="H212" s="143">
        <v>10</v>
      </c>
      <c r="I212" s="144"/>
      <c r="J212" s="145">
        <f t="shared" si="30"/>
        <v>0</v>
      </c>
      <c r="K212" s="146"/>
      <c r="L212" s="28"/>
      <c r="M212" s="147" t="s">
        <v>1</v>
      </c>
      <c r="N212" s="148" t="s">
        <v>41</v>
      </c>
      <c r="P212" s="149">
        <f t="shared" si="31"/>
        <v>0</v>
      </c>
      <c r="Q212" s="149">
        <v>0</v>
      </c>
      <c r="R212" s="149">
        <f t="shared" si="32"/>
        <v>0</v>
      </c>
      <c r="S212" s="149">
        <v>0</v>
      </c>
      <c r="T212" s="150">
        <f t="shared" si="33"/>
        <v>0</v>
      </c>
      <c r="AR212" s="151" t="s">
        <v>440</v>
      </c>
      <c r="AT212" s="151" t="s">
        <v>178</v>
      </c>
      <c r="AU212" s="151" t="s">
        <v>88</v>
      </c>
      <c r="AY212" s="13" t="s">
        <v>176</v>
      </c>
      <c r="BE212" s="152">
        <f t="shared" si="34"/>
        <v>0</v>
      </c>
      <c r="BF212" s="152">
        <f t="shared" si="35"/>
        <v>0</v>
      </c>
      <c r="BG212" s="152">
        <f t="shared" si="36"/>
        <v>0</v>
      </c>
      <c r="BH212" s="152">
        <f t="shared" si="37"/>
        <v>0</v>
      </c>
      <c r="BI212" s="152">
        <f t="shared" si="38"/>
        <v>0</v>
      </c>
      <c r="BJ212" s="13" t="s">
        <v>88</v>
      </c>
      <c r="BK212" s="152">
        <f t="shared" si="39"/>
        <v>0</v>
      </c>
      <c r="BL212" s="13" t="s">
        <v>440</v>
      </c>
      <c r="BM212" s="151" t="s">
        <v>1724</v>
      </c>
    </row>
    <row r="213" spans="2:65" s="1" customFormat="1" ht="21.75" customHeight="1">
      <c r="B213" s="28"/>
      <c r="C213" s="153" t="s">
        <v>514</v>
      </c>
      <c r="D213" s="153" t="s">
        <v>236</v>
      </c>
      <c r="E213" s="154" t="s">
        <v>1725</v>
      </c>
      <c r="F213" s="155" t="s">
        <v>1726</v>
      </c>
      <c r="G213" s="156" t="s">
        <v>334</v>
      </c>
      <c r="H213" s="157">
        <v>10</v>
      </c>
      <c r="I213" s="158"/>
      <c r="J213" s="159">
        <f t="shared" si="30"/>
        <v>0</v>
      </c>
      <c r="K213" s="160"/>
      <c r="L213" s="161"/>
      <c r="M213" s="162" t="s">
        <v>1</v>
      </c>
      <c r="N213" s="163" t="s">
        <v>41</v>
      </c>
      <c r="P213" s="149">
        <f t="shared" si="31"/>
        <v>0</v>
      </c>
      <c r="Q213" s="149">
        <v>1.2E-4</v>
      </c>
      <c r="R213" s="149">
        <f t="shared" si="32"/>
        <v>1.2000000000000001E-3</v>
      </c>
      <c r="S213" s="149">
        <v>0</v>
      </c>
      <c r="T213" s="150">
        <f t="shared" si="33"/>
        <v>0</v>
      </c>
      <c r="AR213" s="151" t="s">
        <v>703</v>
      </c>
      <c r="AT213" s="151" t="s">
        <v>236</v>
      </c>
      <c r="AU213" s="151" t="s">
        <v>88</v>
      </c>
      <c r="AY213" s="13" t="s">
        <v>176</v>
      </c>
      <c r="BE213" s="152">
        <f t="shared" si="34"/>
        <v>0</v>
      </c>
      <c r="BF213" s="152">
        <f t="shared" si="35"/>
        <v>0</v>
      </c>
      <c r="BG213" s="152">
        <f t="shared" si="36"/>
        <v>0</v>
      </c>
      <c r="BH213" s="152">
        <f t="shared" si="37"/>
        <v>0</v>
      </c>
      <c r="BI213" s="152">
        <f t="shared" si="38"/>
        <v>0</v>
      </c>
      <c r="BJ213" s="13" t="s">
        <v>88</v>
      </c>
      <c r="BK213" s="152">
        <f t="shared" si="39"/>
        <v>0</v>
      </c>
      <c r="BL213" s="13" t="s">
        <v>703</v>
      </c>
      <c r="BM213" s="151" t="s">
        <v>1727</v>
      </c>
    </row>
    <row r="214" spans="2:65" s="1" customFormat="1" ht="24.25" customHeight="1">
      <c r="B214" s="28"/>
      <c r="C214" s="139" t="s">
        <v>518</v>
      </c>
      <c r="D214" s="139" t="s">
        <v>178</v>
      </c>
      <c r="E214" s="140" t="s">
        <v>1728</v>
      </c>
      <c r="F214" s="141" t="s">
        <v>1729</v>
      </c>
      <c r="G214" s="142" t="s">
        <v>334</v>
      </c>
      <c r="H214" s="143">
        <v>10</v>
      </c>
      <c r="I214" s="144"/>
      <c r="J214" s="145">
        <f t="shared" si="30"/>
        <v>0</v>
      </c>
      <c r="K214" s="146"/>
      <c r="L214" s="28"/>
      <c r="M214" s="147" t="s">
        <v>1</v>
      </c>
      <c r="N214" s="148" t="s">
        <v>41</v>
      </c>
      <c r="P214" s="149">
        <f t="shared" si="31"/>
        <v>0</v>
      </c>
      <c r="Q214" s="149">
        <v>0</v>
      </c>
      <c r="R214" s="149">
        <f t="shared" si="32"/>
        <v>0</v>
      </c>
      <c r="S214" s="149">
        <v>0</v>
      </c>
      <c r="T214" s="150">
        <f t="shared" si="33"/>
        <v>0</v>
      </c>
      <c r="AR214" s="151" t="s">
        <v>440</v>
      </c>
      <c r="AT214" s="151" t="s">
        <v>178</v>
      </c>
      <c r="AU214" s="151" t="s">
        <v>88</v>
      </c>
      <c r="AY214" s="13" t="s">
        <v>176</v>
      </c>
      <c r="BE214" s="152">
        <f t="shared" si="34"/>
        <v>0</v>
      </c>
      <c r="BF214" s="152">
        <f t="shared" si="35"/>
        <v>0</v>
      </c>
      <c r="BG214" s="152">
        <f t="shared" si="36"/>
        <v>0</v>
      </c>
      <c r="BH214" s="152">
        <f t="shared" si="37"/>
        <v>0</v>
      </c>
      <c r="BI214" s="152">
        <f t="shared" si="38"/>
        <v>0</v>
      </c>
      <c r="BJ214" s="13" t="s">
        <v>88</v>
      </c>
      <c r="BK214" s="152">
        <f t="shared" si="39"/>
        <v>0</v>
      </c>
      <c r="BL214" s="13" t="s">
        <v>440</v>
      </c>
      <c r="BM214" s="151" t="s">
        <v>1730</v>
      </c>
    </row>
    <row r="215" spans="2:65" s="1" customFormat="1" ht="16.5" customHeight="1">
      <c r="B215" s="28"/>
      <c r="C215" s="153" t="s">
        <v>520</v>
      </c>
      <c r="D215" s="153" t="s">
        <v>236</v>
      </c>
      <c r="E215" s="154" t="s">
        <v>1731</v>
      </c>
      <c r="F215" s="155" t="s">
        <v>1732</v>
      </c>
      <c r="G215" s="156" t="s">
        <v>334</v>
      </c>
      <c r="H215" s="157">
        <v>10</v>
      </c>
      <c r="I215" s="158"/>
      <c r="J215" s="159">
        <f t="shared" si="30"/>
        <v>0</v>
      </c>
      <c r="K215" s="160"/>
      <c r="L215" s="161"/>
      <c r="M215" s="162" t="s">
        <v>1</v>
      </c>
      <c r="N215" s="163" t="s">
        <v>41</v>
      </c>
      <c r="P215" s="149">
        <f t="shared" si="31"/>
        <v>0</v>
      </c>
      <c r="Q215" s="149">
        <v>1E-4</v>
      </c>
      <c r="R215" s="149">
        <f t="shared" si="32"/>
        <v>1E-3</v>
      </c>
      <c r="S215" s="149">
        <v>0</v>
      </c>
      <c r="T215" s="150">
        <f t="shared" si="33"/>
        <v>0</v>
      </c>
      <c r="AR215" s="151" t="s">
        <v>703</v>
      </c>
      <c r="AT215" s="151" t="s">
        <v>236</v>
      </c>
      <c r="AU215" s="151" t="s">
        <v>88</v>
      </c>
      <c r="AY215" s="13" t="s">
        <v>176</v>
      </c>
      <c r="BE215" s="152">
        <f t="shared" si="34"/>
        <v>0</v>
      </c>
      <c r="BF215" s="152">
        <f t="shared" si="35"/>
        <v>0</v>
      </c>
      <c r="BG215" s="152">
        <f t="shared" si="36"/>
        <v>0</v>
      </c>
      <c r="BH215" s="152">
        <f t="shared" si="37"/>
        <v>0</v>
      </c>
      <c r="BI215" s="152">
        <f t="shared" si="38"/>
        <v>0</v>
      </c>
      <c r="BJ215" s="13" t="s">
        <v>88</v>
      </c>
      <c r="BK215" s="152">
        <f t="shared" si="39"/>
        <v>0</v>
      </c>
      <c r="BL215" s="13" t="s">
        <v>703</v>
      </c>
      <c r="BM215" s="151" t="s">
        <v>1733</v>
      </c>
    </row>
    <row r="216" spans="2:65" s="1" customFormat="1" ht="24.25" customHeight="1">
      <c r="B216" s="28"/>
      <c r="C216" s="139" t="s">
        <v>524</v>
      </c>
      <c r="D216" s="139" t="s">
        <v>178</v>
      </c>
      <c r="E216" s="140" t="s">
        <v>1734</v>
      </c>
      <c r="F216" s="141" t="s">
        <v>1735</v>
      </c>
      <c r="G216" s="142" t="s">
        <v>334</v>
      </c>
      <c r="H216" s="143">
        <v>6</v>
      </c>
      <c r="I216" s="144"/>
      <c r="J216" s="145">
        <f t="shared" si="30"/>
        <v>0</v>
      </c>
      <c r="K216" s="146"/>
      <c r="L216" s="28"/>
      <c r="M216" s="147" t="s">
        <v>1</v>
      </c>
      <c r="N216" s="148" t="s">
        <v>41</v>
      </c>
      <c r="P216" s="149">
        <f t="shared" si="31"/>
        <v>0</v>
      </c>
      <c r="Q216" s="149">
        <v>0</v>
      </c>
      <c r="R216" s="149">
        <f t="shared" si="32"/>
        <v>0</v>
      </c>
      <c r="S216" s="149">
        <v>0</v>
      </c>
      <c r="T216" s="150">
        <f t="shared" si="33"/>
        <v>0</v>
      </c>
      <c r="AR216" s="151" t="s">
        <v>440</v>
      </c>
      <c r="AT216" s="151" t="s">
        <v>178</v>
      </c>
      <c r="AU216" s="151" t="s">
        <v>88</v>
      </c>
      <c r="AY216" s="13" t="s">
        <v>176</v>
      </c>
      <c r="BE216" s="152">
        <f t="shared" si="34"/>
        <v>0</v>
      </c>
      <c r="BF216" s="152">
        <f t="shared" si="35"/>
        <v>0</v>
      </c>
      <c r="BG216" s="152">
        <f t="shared" si="36"/>
        <v>0</v>
      </c>
      <c r="BH216" s="152">
        <f t="shared" si="37"/>
        <v>0</v>
      </c>
      <c r="BI216" s="152">
        <f t="shared" si="38"/>
        <v>0</v>
      </c>
      <c r="BJ216" s="13" t="s">
        <v>88</v>
      </c>
      <c r="BK216" s="152">
        <f t="shared" si="39"/>
        <v>0</v>
      </c>
      <c r="BL216" s="13" t="s">
        <v>440</v>
      </c>
      <c r="BM216" s="151" t="s">
        <v>1736</v>
      </c>
    </row>
    <row r="217" spans="2:65" s="1" customFormat="1" ht="16.5" customHeight="1">
      <c r="B217" s="28"/>
      <c r="C217" s="153" t="s">
        <v>526</v>
      </c>
      <c r="D217" s="153" t="s">
        <v>236</v>
      </c>
      <c r="E217" s="154" t="s">
        <v>1737</v>
      </c>
      <c r="F217" s="155" t="s">
        <v>1738</v>
      </c>
      <c r="G217" s="156" t="s">
        <v>334</v>
      </c>
      <c r="H217" s="157">
        <v>6</v>
      </c>
      <c r="I217" s="158"/>
      <c r="J217" s="159">
        <f t="shared" si="30"/>
        <v>0</v>
      </c>
      <c r="K217" s="160"/>
      <c r="L217" s="161"/>
      <c r="M217" s="162" t="s">
        <v>1</v>
      </c>
      <c r="N217" s="163" t="s">
        <v>41</v>
      </c>
      <c r="P217" s="149">
        <f t="shared" si="31"/>
        <v>0</v>
      </c>
      <c r="Q217" s="149">
        <v>1.1E-4</v>
      </c>
      <c r="R217" s="149">
        <f t="shared" si="32"/>
        <v>6.6E-4</v>
      </c>
      <c r="S217" s="149">
        <v>0</v>
      </c>
      <c r="T217" s="150">
        <f t="shared" si="33"/>
        <v>0</v>
      </c>
      <c r="AR217" s="151" t="s">
        <v>703</v>
      </c>
      <c r="AT217" s="151" t="s">
        <v>236</v>
      </c>
      <c r="AU217" s="151" t="s">
        <v>88</v>
      </c>
      <c r="AY217" s="13" t="s">
        <v>176</v>
      </c>
      <c r="BE217" s="152">
        <f t="shared" si="34"/>
        <v>0</v>
      </c>
      <c r="BF217" s="152">
        <f t="shared" si="35"/>
        <v>0</v>
      </c>
      <c r="BG217" s="152">
        <f t="shared" si="36"/>
        <v>0</v>
      </c>
      <c r="BH217" s="152">
        <f t="shared" si="37"/>
        <v>0</v>
      </c>
      <c r="BI217" s="152">
        <f t="shared" si="38"/>
        <v>0</v>
      </c>
      <c r="BJ217" s="13" t="s">
        <v>88</v>
      </c>
      <c r="BK217" s="152">
        <f t="shared" si="39"/>
        <v>0</v>
      </c>
      <c r="BL217" s="13" t="s">
        <v>703</v>
      </c>
      <c r="BM217" s="151" t="s">
        <v>1739</v>
      </c>
    </row>
    <row r="218" spans="2:65" s="1" customFormat="1" ht="24.25" customHeight="1">
      <c r="B218" s="28"/>
      <c r="C218" s="139" t="s">
        <v>533</v>
      </c>
      <c r="D218" s="139" t="s">
        <v>178</v>
      </c>
      <c r="E218" s="140" t="s">
        <v>1740</v>
      </c>
      <c r="F218" s="141" t="s">
        <v>1741</v>
      </c>
      <c r="G218" s="142" t="s">
        <v>334</v>
      </c>
      <c r="H218" s="143">
        <v>20</v>
      </c>
      <c r="I218" s="144"/>
      <c r="J218" s="145">
        <f t="shared" si="30"/>
        <v>0</v>
      </c>
      <c r="K218" s="146"/>
      <c r="L218" s="28"/>
      <c r="M218" s="147" t="s">
        <v>1</v>
      </c>
      <c r="N218" s="148" t="s">
        <v>41</v>
      </c>
      <c r="P218" s="149">
        <f t="shared" si="31"/>
        <v>0</v>
      </c>
      <c r="Q218" s="149">
        <v>0</v>
      </c>
      <c r="R218" s="149">
        <f t="shared" si="32"/>
        <v>0</v>
      </c>
      <c r="S218" s="149">
        <v>0</v>
      </c>
      <c r="T218" s="150">
        <f t="shared" si="33"/>
        <v>0</v>
      </c>
      <c r="AR218" s="151" t="s">
        <v>440</v>
      </c>
      <c r="AT218" s="151" t="s">
        <v>178</v>
      </c>
      <c r="AU218" s="151" t="s">
        <v>88</v>
      </c>
      <c r="AY218" s="13" t="s">
        <v>176</v>
      </c>
      <c r="BE218" s="152">
        <f t="shared" si="34"/>
        <v>0</v>
      </c>
      <c r="BF218" s="152">
        <f t="shared" si="35"/>
        <v>0</v>
      </c>
      <c r="BG218" s="152">
        <f t="shared" si="36"/>
        <v>0</v>
      </c>
      <c r="BH218" s="152">
        <f t="shared" si="37"/>
        <v>0</v>
      </c>
      <c r="BI218" s="152">
        <f t="shared" si="38"/>
        <v>0</v>
      </c>
      <c r="BJ218" s="13" t="s">
        <v>88</v>
      </c>
      <c r="BK218" s="152">
        <f t="shared" si="39"/>
        <v>0</v>
      </c>
      <c r="BL218" s="13" t="s">
        <v>440</v>
      </c>
      <c r="BM218" s="151" t="s">
        <v>1742</v>
      </c>
    </row>
    <row r="219" spans="2:65" s="1" customFormat="1" ht="24.25" customHeight="1">
      <c r="B219" s="28"/>
      <c r="C219" s="153" t="s">
        <v>537</v>
      </c>
      <c r="D219" s="153" t="s">
        <v>236</v>
      </c>
      <c r="E219" s="154" t="s">
        <v>1743</v>
      </c>
      <c r="F219" s="155" t="s">
        <v>1744</v>
      </c>
      <c r="G219" s="156" t="s">
        <v>334</v>
      </c>
      <c r="H219" s="157">
        <v>20</v>
      </c>
      <c r="I219" s="158"/>
      <c r="J219" s="159">
        <f t="shared" si="30"/>
        <v>0</v>
      </c>
      <c r="K219" s="160"/>
      <c r="L219" s="161"/>
      <c r="M219" s="162" t="s">
        <v>1</v>
      </c>
      <c r="N219" s="163" t="s">
        <v>41</v>
      </c>
      <c r="P219" s="149">
        <f t="shared" si="31"/>
        <v>0</v>
      </c>
      <c r="Q219" s="149">
        <v>1E-4</v>
      </c>
      <c r="R219" s="149">
        <f t="shared" si="32"/>
        <v>2E-3</v>
      </c>
      <c r="S219" s="149">
        <v>0</v>
      </c>
      <c r="T219" s="150">
        <f t="shared" si="33"/>
        <v>0</v>
      </c>
      <c r="AR219" s="151" t="s">
        <v>703</v>
      </c>
      <c r="AT219" s="151" t="s">
        <v>236</v>
      </c>
      <c r="AU219" s="151" t="s">
        <v>88</v>
      </c>
      <c r="AY219" s="13" t="s">
        <v>176</v>
      </c>
      <c r="BE219" s="152">
        <f t="shared" si="34"/>
        <v>0</v>
      </c>
      <c r="BF219" s="152">
        <f t="shared" si="35"/>
        <v>0</v>
      </c>
      <c r="BG219" s="152">
        <f t="shared" si="36"/>
        <v>0</v>
      </c>
      <c r="BH219" s="152">
        <f t="shared" si="37"/>
        <v>0</v>
      </c>
      <c r="BI219" s="152">
        <f t="shared" si="38"/>
        <v>0</v>
      </c>
      <c r="BJ219" s="13" t="s">
        <v>88</v>
      </c>
      <c r="BK219" s="152">
        <f t="shared" si="39"/>
        <v>0</v>
      </c>
      <c r="BL219" s="13" t="s">
        <v>703</v>
      </c>
      <c r="BM219" s="151" t="s">
        <v>1745</v>
      </c>
    </row>
    <row r="220" spans="2:65" s="1" customFormat="1" ht="37.75" customHeight="1">
      <c r="B220" s="28"/>
      <c r="C220" s="139" t="s">
        <v>541</v>
      </c>
      <c r="D220" s="139" t="s">
        <v>178</v>
      </c>
      <c r="E220" s="140" t="s">
        <v>1746</v>
      </c>
      <c r="F220" s="141" t="s">
        <v>1747</v>
      </c>
      <c r="G220" s="142" t="s">
        <v>334</v>
      </c>
      <c r="H220" s="143">
        <v>4</v>
      </c>
      <c r="I220" s="144"/>
      <c r="J220" s="145">
        <f t="shared" si="30"/>
        <v>0</v>
      </c>
      <c r="K220" s="146"/>
      <c r="L220" s="28"/>
      <c r="M220" s="147" t="s">
        <v>1</v>
      </c>
      <c r="N220" s="148" t="s">
        <v>41</v>
      </c>
      <c r="P220" s="149">
        <f t="shared" si="31"/>
        <v>0</v>
      </c>
      <c r="Q220" s="149">
        <v>0</v>
      </c>
      <c r="R220" s="149">
        <f t="shared" si="32"/>
        <v>0</v>
      </c>
      <c r="S220" s="149">
        <v>0</v>
      </c>
      <c r="T220" s="150">
        <f t="shared" si="33"/>
        <v>0</v>
      </c>
      <c r="AR220" s="151" t="s">
        <v>440</v>
      </c>
      <c r="AT220" s="151" t="s">
        <v>178</v>
      </c>
      <c r="AU220" s="151" t="s">
        <v>88</v>
      </c>
      <c r="AY220" s="13" t="s">
        <v>176</v>
      </c>
      <c r="BE220" s="152">
        <f t="shared" si="34"/>
        <v>0</v>
      </c>
      <c r="BF220" s="152">
        <f t="shared" si="35"/>
        <v>0</v>
      </c>
      <c r="BG220" s="152">
        <f t="shared" si="36"/>
        <v>0</v>
      </c>
      <c r="BH220" s="152">
        <f t="shared" si="37"/>
        <v>0</v>
      </c>
      <c r="BI220" s="152">
        <f t="shared" si="38"/>
        <v>0</v>
      </c>
      <c r="BJ220" s="13" t="s">
        <v>88</v>
      </c>
      <c r="BK220" s="152">
        <f t="shared" si="39"/>
        <v>0</v>
      </c>
      <c r="BL220" s="13" t="s">
        <v>440</v>
      </c>
      <c r="BM220" s="151" t="s">
        <v>1748</v>
      </c>
    </row>
    <row r="221" spans="2:65" s="1" customFormat="1" ht="24.25" customHeight="1">
      <c r="B221" s="28"/>
      <c r="C221" s="153" t="s">
        <v>545</v>
      </c>
      <c r="D221" s="153" t="s">
        <v>236</v>
      </c>
      <c r="E221" s="154" t="s">
        <v>1749</v>
      </c>
      <c r="F221" s="155" t="s">
        <v>1750</v>
      </c>
      <c r="G221" s="156" t="s">
        <v>334</v>
      </c>
      <c r="H221" s="157">
        <v>4</v>
      </c>
      <c r="I221" s="158"/>
      <c r="J221" s="159">
        <f t="shared" si="30"/>
        <v>0</v>
      </c>
      <c r="K221" s="160"/>
      <c r="L221" s="161"/>
      <c r="M221" s="162" t="s">
        <v>1</v>
      </c>
      <c r="N221" s="163" t="s">
        <v>41</v>
      </c>
      <c r="P221" s="149">
        <f t="shared" si="31"/>
        <v>0</v>
      </c>
      <c r="Q221" s="149">
        <v>1.2E-4</v>
      </c>
      <c r="R221" s="149">
        <f t="shared" si="32"/>
        <v>4.8000000000000001E-4</v>
      </c>
      <c r="S221" s="149">
        <v>0</v>
      </c>
      <c r="T221" s="150">
        <f t="shared" si="33"/>
        <v>0</v>
      </c>
      <c r="AR221" s="151" t="s">
        <v>703</v>
      </c>
      <c r="AT221" s="151" t="s">
        <v>236</v>
      </c>
      <c r="AU221" s="151" t="s">
        <v>88</v>
      </c>
      <c r="AY221" s="13" t="s">
        <v>176</v>
      </c>
      <c r="BE221" s="152">
        <f t="shared" si="34"/>
        <v>0</v>
      </c>
      <c r="BF221" s="152">
        <f t="shared" si="35"/>
        <v>0</v>
      </c>
      <c r="BG221" s="152">
        <f t="shared" si="36"/>
        <v>0</v>
      </c>
      <c r="BH221" s="152">
        <f t="shared" si="37"/>
        <v>0</v>
      </c>
      <c r="BI221" s="152">
        <f t="shared" si="38"/>
        <v>0</v>
      </c>
      <c r="BJ221" s="13" t="s">
        <v>88</v>
      </c>
      <c r="BK221" s="152">
        <f t="shared" si="39"/>
        <v>0</v>
      </c>
      <c r="BL221" s="13" t="s">
        <v>703</v>
      </c>
      <c r="BM221" s="151" t="s">
        <v>1751</v>
      </c>
    </row>
    <row r="222" spans="2:65" s="1" customFormat="1" ht="21.75" customHeight="1">
      <c r="B222" s="28"/>
      <c r="C222" s="139" t="s">
        <v>549</v>
      </c>
      <c r="D222" s="139" t="s">
        <v>178</v>
      </c>
      <c r="E222" s="140" t="s">
        <v>1752</v>
      </c>
      <c r="F222" s="141" t="s">
        <v>1753</v>
      </c>
      <c r="G222" s="142" t="s">
        <v>334</v>
      </c>
      <c r="H222" s="143">
        <v>1</v>
      </c>
      <c r="I222" s="144"/>
      <c r="J222" s="145">
        <f t="shared" si="30"/>
        <v>0</v>
      </c>
      <c r="K222" s="146"/>
      <c r="L222" s="28"/>
      <c r="M222" s="147" t="s">
        <v>1</v>
      </c>
      <c r="N222" s="148" t="s">
        <v>41</v>
      </c>
      <c r="P222" s="149">
        <f t="shared" si="31"/>
        <v>0</v>
      </c>
      <c r="Q222" s="149">
        <v>0</v>
      </c>
      <c r="R222" s="149">
        <f t="shared" si="32"/>
        <v>0</v>
      </c>
      <c r="S222" s="149">
        <v>0</v>
      </c>
      <c r="T222" s="150">
        <f t="shared" si="33"/>
        <v>0</v>
      </c>
      <c r="AR222" s="151" t="s">
        <v>440</v>
      </c>
      <c r="AT222" s="151" t="s">
        <v>178</v>
      </c>
      <c r="AU222" s="151" t="s">
        <v>88</v>
      </c>
      <c r="AY222" s="13" t="s">
        <v>176</v>
      </c>
      <c r="BE222" s="152">
        <f t="shared" si="34"/>
        <v>0</v>
      </c>
      <c r="BF222" s="152">
        <f t="shared" si="35"/>
        <v>0</v>
      </c>
      <c r="BG222" s="152">
        <f t="shared" si="36"/>
        <v>0</v>
      </c>
      <c r="BH222" s="152">
        <f t="shared" si="37"/>
        <v>0</v>
      </c>
      <c r="BI222" s="152">
        <f t="shared" si="38"/>
        <v>0</v>
      </c>
      <c r="BJ222" s="13" t="s">
        <v>88</v>
      </c>
      <c r="BK222" s="152">
        <f t="shared" si="39"/>
        <v>0</v>
      </c>
      <c r="BL222" s="13" t="s">
        <v>440</v>
      </c>
      <c r="BM222" s="151" t="s">
        <v>1754</v>
      </c>
    </row>
    <row r="223" spans="2:65" s="1" customFormat="1" ht="24.25" customHeight="1">
      <c r="B223" s="28"/>
      <c r="C223" s="153" t="s">
        <v>554</v>
      </c>
      <c r="D223" s="153" t="s">
        <v>236</v>
      </c>
      <c r="E223" s="154" t="s">
        <v>1755</v>
      </c>
      <c r="F223" s="155" t="s">
        <v>1756</v>
      </c>
      <c r="G223" s="156" t="s">
        <v>334</v>
      </c>
      <c r="H223" s="157">
        <v>1</v>
      </c>
      <c r="I223" s="158"/>
      <c r="J223" s="159">
        <f t="shared" si="30"/>
        <v>0</v>
      </c>
      <c r="K223" s="160"/>
      <c r="L223" s="161"/>
      <c r="M223" s="162" t="s">
        <v>1</v>
      </c>
      <c r="N223" s="163" t="s">
        <v>41</v>
      </c>
      <c r="P223" s="149">
        <f t="shared" si="31"/>
        <v>0</v>
      </c>
      <c r="Q223" s="149">
        <v>5.8000000000000003E-2</v>
      </c>
      <c r="R223" s="149">
        <f t="shared" si="32"/>
        <v>5.8000000000000003E-2</v>
      </c>
      <c r="S223" s="149">
        <v>0</v>
      </c>
      <c r="T223" s="150">
        <f t="shared" si="33"/>
        <v>0</v>
      </c>
      <c r="AR223" s="151" t="s">
        <v>703</v>
      </c>
      <c r="AT223" s="151" t="s">
        <v>236</v>
      </c>
      <c r="AU223" s="151" t="s">
        <v>88</v>
      </c>
      <c r="AY223" s="13" t="s">
        <v>176</v>
      </c>
      <c r="BE223" s="152">
        <f t="shared" si="34"/>
        <v>0</v>
      </c>
      <c r="BF223" s="152">
        <f t="shared" si="35"/>
        <v>0</v>
      </c>
      <c r="BG223" s="152">
        <f t="shared" si="36"/>
        <v>0</v>
      </c>
      <c r="BH223" s="152">
        <f t="shared" si="37"/>
        <v>0</v>
      </c>
      <c r="BI223" s="152">
        <f t="shared" si="38"/>
        <v>0</v>
      </c>
      <c r="BJ223" s="13" t="s">
        <v>88</v>
      </c>
      <c r="BK223" s="152">
        <f t="shared" si="39"/>
        <v>0</v>
      </c>
      <c r="BL223" s="13" t="s">
        <v>703</v>
      </c>
      <c r="BM223" s="151" t="s">
        <v>1757</v>
      </c>
    </row>
    <row r="224" spans="2:65" s="1" customFormat="1" ht="16.5" customHeight="1">
      <c r="B224" s="28"/>
      <c r="C224" s="139" t="s">
        <v>558</v>
      </c>
      <c r="D224" s="139" t="s">
        <v>178</v>
      </c>
      <c r="E224" s="140" t="s">
        <v>1758</v>
      </c>
      <c r="F224" s="141" t="s">
        <v>1759</v>
      </c>
      <c r="G224" s="142" t="s">
        <v>334</v>
      </c>
      <c r="H224" s="143">
        <v>65</v>
      </c>
      <c r="I224" s="144"/>
      <c r="J224" s="145">
        <f t="shared" si="30"/>
        <v>0</v>
      </c>
      <c r="K224" s="146"/>
      <c r="L224" s="28"/>
      <c r="M224" s="147" t="s">
        <v>1</v>
      </c>
      <c r="N224" s="148" t="s">
        <v>41</v>
      </c>
      <c r="P224" s="149">
        <f t="shared" si="31"/>
        <v>0</v>
      </c>
      <c r="Q224" s="149">
        <v>0</v>
      </c>
      <c r="R224" s="149">
        <f t="shared" si="32"/>
        <v>0</v>
      </c>
      <c r="S224" s="149">
        <v>0</v>
      </c>
      <c r="T224" s="150">
        <f t="shared" si="33"/>
        <v>0</v>
      </c>
      <c r="AR224" s="151" t="s">
        <v>440</v>
      </c>
      <c r="AT224" s="151" t="s">
        <v>178</v>
      </c>
      <c r="AU224" s="151" t="s">
        <v>88</v>
      </c>
      <c r="AY224" s="13" t="s">
        <v>176</v>
      </c>
      <c r="BE224" s="152">
        <f t="shared" si="34"/>
        <v>0</v>
      </c>
      <c r="BF224" s="152">
        <f t="shared" si="35"/>
        <v>0</v>
      </c>
      <c r="BG224" s="152">
        <f t="shared" si="36"/>
        <v>0</v>
      </c>
      <c r="BH224" s="152">
        <f t="shared" si="37"/>
        <v>0</v>
      </c>
      <c r="BI224" s="152">
        <f t="shared" si="38"/>
        <v>0</v>
      </c>
      <c r="BJ224" s="13" t="s">
        <v>88</v>
      </c>
      <c r="BK224" s="152">
        <f t="shared" si="39"/>
        <v>0</v>
      </c>
      <c r="BL224" s="13" t="s">
        <v>440</v>
      </c>
      <c r="BM224" s="151" t="s">
        <v>1760</v>
      </c>
    </row>
    <row r="225" spans="2:65" s="1" customFormat="1" ht="21.75" customHeight="1">
      <c r="B225" s="28"/>
      <c r="C225" s="153" t="s">
        <v>562</v>
      </c>
      <c r="D225" s="153" t="s">
        <v>236</v>
      </c>
      <c r="E225" s="154" t="s">
        <v>1761</v>
      </c>
      <c r="F225" s="155" t="s">
        <v>1762</v>
      </c>
      <c r="G225" s="156" t="s">
        <v>334</v>
      </c>
      <c r="H225" s="157">
        <v>20</v>
      </c>
      <c r="I225" s="158"/>
      <c r="J225" s="159">
        <f t="shared" si="30"/>
        <v>0</v>
      </c>
      <c r="K225" s="160"/>
      <c r="L225" s="161"/>
      <c r="M225" s="162" t="s">
        <v>1</v>
      </c>
      <c r="N225" s="163" t="s">
        <v>41</v>
      </c>
      <c r="P225" s="149">
        <f t="shared" si="31"/>
        <v>0</v>
      </c>
      <c r="Q225" s="149">
        <v>0</v>
      </c>
      <c r="R225" s="149">
        <f t="shared" si="32"/>
        <v>0</v>
      </c>
      <c r="S225" s="149">
        <v>0</v>
      </c>
      <c r="T225" s="150">
        <f t="shared" si="33"/>
        <v>0</v>
      </c>
      <c r="AR225" s="151" t="s">
        <v>1031</v>
      </c>
      <c r="AT225" s="151" t="s">
        <v>236</v>
      </c>
      <c r="AU225" s="151" t="s">
        <v>88</v>
      </c>
      <c r="AY225" s="13" t="s">
        <v>176</v>
      </c>
      <c r="BE225" s="152">
        <f t="shared" si="34"/>
        <v>0</v>
      </c>
      <c r="BF225" s="152">
        <f t="shared" si="35"/>
        <v>0</v>
      </c>
      <c r="BG225" s="152">
        <f t="shared" si="36"/>
        <v>0</v>
      </c>
      <c r="BH225" s="152">
        <f t="shared" si="37"/>
        <v>0</v>
      </c>
      <c r="BI225" s="152">
        <f t="shared" si="38"/>
        <v>0</v>
      </c>
      <c r="BJ225" s="13" t="s">
        <v>88</v>
      </c>
      <c r="BK225" s="152">
        <f t="shared" si="39"/>
        <v>0</v>
      </c>
      <c r="BL225" s="13" t="s">
        <v>440</v>
      </c>
      <c r="BM225" s="151" t="s">
        <v>1763</v>
      </c>
    </row>
    <row r="226" spans="2:65" s="1" customFormat="1" ht="21.75" customHeight="1">
      <c r="B226" s="28"/>
      <c r="C226" s="153" t="s">
        <v>566</v>
      </c>
      <c r="D226" s="153" t="s">
        <v>236</v>
      </c>
      <c r="E226" s="154" t="s">
        <v>1764</v>
      </c>
      <c r="F226" s="155" t="s">
        <v>1765</v>
      </c>
      <c r="G226" s="156" t="s">
        <v>334</v>
      </c>
      <c r="H226" s="157">
        <v>15</v>
      </c>
      <c r="I226" s="158"/>
      <c r="J226" s="159">
        <f t="shared" si="30"/>
        <v>0</v>
      </c>
      <c r="K226" s="160"/>
      <c r="L226" s="161"/>
      <c r="M226" s="162" t="s">
        <v>1</v>
      </c>
      <c r="N226" s="163" t="s">
        <v>41</v>
      </c>
      <c r="P226" s="149">
        <f t="shared" si="31"/>
        <v>0</v>
      </c>
      <c r="Q226" s="149">
        <v>0</v>
      </c>
      <c r="R226" s="149">
        <f t="shared" si="32"/>
        <v>0</v>
      </c>
      <c r="S226" s="149">
        <v>0</v>
      </c>
      <c r="T226" s="150">
        <f t="shared" si="33"/>
        <v>0</v>
      </c>
      <c r="AR226" s="151" t="s">
        <v>1031</v>
      </c>
      <c r="AT226" s="151" t="s">
        <v>236</v>
      </c>
      <c r="AU226" s="151" t="s">
        <v>88</v>
      </c>
      <c r="AY226" s="13" t="s">
        <v>176</v>
      </c>
      <c r="BE226" s="152">
        <f t="shared" si="34"/>
        <v>0</v>
      </c>
      <c r="BF226" s="152">
        <f t="shared" si="35"/>
        <v>0</v>
      </c>
      <c r="BG226" s="152">
        <f t="shared" si="36"/>
        <v>0</v>
      </c>
      <c r="BH226" s="152">
        <f t="shared" si="37"/>
        <v>0</v>
      </c>
      <c r="BI226" s="152">
        <f t="shared" si="38"/>
        <v>0</v>
      </c>
      <c r="BJ226" s="13" t="s">
        <v>88</v>
      </c>
      <c r="BK226" s="152">
        <f t="shared" si="39"/>
        <v>0</v>
      </c>
      <c r="BL226" s="13" t="s">
        <v>440</v>
      </c>
      <c r="BM226" s="151" t="s">
        <v>1766</v>
      </c>
    </row>
    <row r="227" spans="2:65" s="1" customFormat="1" ht="21.75" customHeight="1">
      <c r="B227" s="28"/>
      <c r="C227" s="153" t="s">
        <v>570</v>
      </c>
      <c r="D227" s="153" t="s">
        <v>236</v>
      </c>
      <c r="E227" s="154" t="s">
        <v>1767</v>
      </c>
      <c r="F227" s="155" t="s">
        <v>1768</v>
      </c>
      <c r="G227" s="156" t="s">
        <v>334</v>
      </c>
      <c r="H227" s="157">
        <v>10</v>
      </c>
      <c r="I227" s="158"/>
      <c r="J227" s="159">
        <f t="shared" si="30"/>
        <v>0</v>
      </c>
      <c r="K227" s="160"/>
      <c r="L227" s="161"/>
      <c r="M227" s="162" t="s">
        <v>1</v>
      </c>
      <c r="N227" s="163" t="s">
        <v>41</v>
      </c>
      <c r="P227" s="149">
        <f t="shared" si="31"/>
        <v>0</v>
      </c>
      <c r="Q227" s="149">
        <v>0</v>
      </c>
      <c r="R227" s="149">
        <f t="shared" si="32"/>
        <v>0</v>
      </c>
      <c r="S227" s="149">
        <v>0</v>
      </c>
      <c r="T227" s="150">
        <f t="shared" si="33"/>
        <v>0</v>
      </c>
      <c r="AR227" s="151" t="s">
        <v>1031</v>
      </c>
      <c r="AT227" s="151" t="s">
        <v>236</v>
      </c>
      <c r="AU227" s="151" t="s">
        <v>88</v>
      </c>
      <c r="AY227" s="13" t="s">
        <v>176</v>
      </c>
      <c r="BE227" s="152">
        <f t="shared" si="34"/>
        <v>0</v>
      </c>
      <c r="BF227" s="152">
        <f t="shared" si="35"/>
        <v>0</v>
      </c>
      <c r="BG227" s="152">
        <f t="shared" si="36"/>
        <v>0</v>
      </c>
      <c r="BH227" s="152">
        <f t="shared" si="37"/>
        <v>0</v>
      </c>
      <c r="BI227" s="152">
        <f t="shared" si="38"/>
        <v>0</v>
      </c>
      <c r="BJ227" s="13" t="s">
        <v>88</v>
      </c>
      <c r="BK227" s="152">
        <f t="shared" si="39"/>
        <v>0</v>
      </c>
      <c r="BL227" s="13" t="s">
        <v>440</v>
      </c>
      <c r="BM227" s="151" t="s">
        <v>1769</v>
      </c>
    </row>
    <row r="228" spans="2:65" s="1" customFormat="1" ht="24.25" customHeight="1">
      <c r="B228" s="28"/>
      <c r="C228" s="153" t="s">
        <v>576</v>
      </c>
      <c r="D228" s="153" t="s">
        <v>236</v>
      </c>
      <c r="E228" s="154" t="s">
        <v>1770</v>
      </c>
      <c r="F228" s="155" t="s">
        <v>1771</v>
      </c>
      <c r="G228" s="156" t="s">
        <v>334</v>
      </c>
      <c r="H228" s="157">
        <v>20</v>
      </c>
      <c r="I228" s="158"/>
      <c r="J228" s="159">
        <f t="shared" si="30"/>
        <v>0</v>
      </c>
      <c r="K228" s="160"/>
      <c r="L228" s="161"/>
      <c r="M228" s="162" t="s">
        <v>1</v>
      </c>
      <c r="N228" s="163" t="s">
        <v>41</v>
      </c>
      <c r="P228" s="149">
        <f t="shared" si="31"/>
        <v>0</v>
      </c>
      <c r="Q228" s="149">
        <v>0</v>
      </c>
      <c r="R228" s="149">
        <f t="shared" si="32"/>
        <v>0</v>
      </c>
      <c r="S228" s="149">
        <v>0</v>
      </c>
      <c r="T228" s="150">
        <f t="shared" si="33"/>
        <v>0</v>
      </c>
      <c r="AR228" s="151" t="s">
        <v>1031</v>
      </c>
      <c r="AT228" s="151" t="s">
        <v>236</v>
      </c>
      <c r="AU228" s="151" t="s">
        <v>88</v>
      </c>
      <c r="AY228" s="13" t="s">
        <v>176</v>
      </c>
      <c r="BE228" s="152">
        <f t="shared" si="34"/>
        <v>0</v>
      </c>
      <c r="BF228" s="152">
        <f t="shared" si="35"/>
        <v>0</v>
      </c>
      <c r="BG228" s="152">
        <f t="shared" si="36"/>
        <v>0</v>
      </c>
      <c r="BH228" s="152">
        <f t="shared" si="37"/>
        <v>0</v>
      </c>
      <c r="BI228" s="152">
        <f t="shared" si="38"/>
        <v>0</v>
      </c>
      <c r="BJ228" s="13" t="s">
        <v>88</v>
      </c>
      <c r="BK228" s="152">
        <f t="shared" si="39"/>
        <v>0</v>
      </c>
      <c r="BL228" s="13" t="s">
        <v>440</v>
      </c>
      <c r="BM228" s="151" t="s">
        <v>1772</v>
      </c>
    </row>
    <row r="229" spans="2:65" s="1" customFormat="1" ht="24.25" customHeight="1">
      <c r="B229" s="28"/>
      <c r="C229" s="139" t="s">
        <v>580</v>
      </c>
      <c r="D229" s="139" t="s">
        <v>178</v>
      </c>
      <c r="E229" s="140" t="s">
        <v>1773</v>
      </c>
      <c r="F229" s="141" t="s">
        <v>1774</v>
      </c>
      <c r="G229" s="142" t="s">
        <v>261</v>
      </c>
      <c r="H229" s="143">
        <v>161.80000000000001</v>
      </c>
      <c r="I229" s="144"/>
      <c r="J229" s="145">
        <f t="shared" si="30"/>
        <v>0</v>
      </c>
      <c r="K229" s="146"/>
      <c r="L229" s="28"/>
      <c r="M229" s="147" t="s">
        <v>1</v>
      </c>
      <c r="N229" s="148" t="s">
        <v>41</v>
      </c>
      <c r="P229" s="149">
        <f t="shared" si="31"/>
        <v>0</v>
      </c>
      <c r="Q229" s="149">
        <v>0</v>
      </c>
      <c r="R229" s="149">
        <f t="shared" si="32"/>
        <v>0</v>
      </c>
      <c r="S229" s="149">
        <v>0</v>
      </c>
      <c r="T229" s="150">
        <f t="shared" si="33"/>
        <v>0</v>
      </c>
      <c r="AR229" s="151" t="s">
        <v>440</v>
      </c>
      <c r="AT229" s="151" t="s">
        <v>178</v>
      </c>
      <c r="AU229" s="151" t="s">
        <v>88</v>
      </c>
      <c r="AY229" s="13" t="s">
        <v>176</v>
      </c>
      <c r="BE229" s="152">
        <f t="shared" si="34"/>
        <v>0</v>
      </c>
      <c r="BF229" s="152">
        <f t="shared" si="35"/>
        <v>0</v>
      </c>
      <c r="BG229" s="152">
        <f t="shared" si="36"/>
        <v>0</v>
      </c>
      <c r="BH229" s="152">
        <f t="shared" si="37"/>
        <v>0</v>
      </c>
      <c r="BI229" s="152">
        <f t="shared" si="38"/>
        <v>0</v>
      </c>
      <c r="BJ229" s="13" t="s">
        <v>88</v>
      </c>
      <c r="BK229" s="152">
        <f t="shared" si="39"/>
        <v>0</v>
      </c>
      <c r="BL229" s="13" t="s">
        <v>440</v>
      </c>
      <c r="BM229" s="151" t="s">
        <v>1775</v>
      </c>
    </row>
    <row r="230" spans="2:65" s="1" customFormat="1" ht="16.5" customHeight="1">
      <c r="B230" s="28"/>
      <c r="C230" s="153" t="s">
        <v>460</v>
      </c>
      <c r="D230" s="153" t="s">
        <v>236</v>
      </c>
      <c r="E230" s="154" t="s">
        <v>1776</v>
      </c>
      <c r="F230" s="155" t="s">
        <v>1777</v>
      </c>
      <c r="G230" s="156" t="s">
        <v>776</v>
      </c>
      <c r="H230" s="157">
        <v>101.271</v>
      </c>
      <c r="I230" s="158"/>
      <c r="J230" s="159">
        <f t="shared" si="30"/>
        <v>0</v>
      </c>
      <c r="K230" s="160"/>
      <c r="L230" s="161"/>
      <c r="M230" s="162" t="s">
        <v>1</v>
      </c>
      <c r="N230" s="163" t="s">
        <v>41</v>
      </c>
      <c r="P230" s="149">
        <f t="shared" si="31"/>
        <v>0</v>
      </c>
      <c r="Q230" s="149">
        <v>1E-3</v>
      </c>
      <c r="R230" s="149">
        <f t="shared" si="32"/>
        <v>0.101271</v>
      </c>
      <c r="S230" s="149">
        <v>0</v>
      </c>
      <c r="T230" s="150">
        <f t="shared" si="33"/>
        <v>0</v>
      </c>
      <c r="AR230" s="151" t="s">
        <v>703</v>
      </c>
      <c r="AT230" s="151" t="s">
        <v>236</v>
      </c>
      <c r="AU230" s="151" t="s">
        <v>88</v>
      </c>
      <c r="AY230" s="13" t="s">
        <v>176</v>
      </c>
      <c r="BE230" s="152">
        <f t="shared" si="34"/>
        <v>0</v>
      </c>
      <c r="BF230" s="152">
        <f t="shared" si="35"/>
        <v>0</v>
      </c>
      <c r="BG230" s="152">
        <f t="shared" si="36"/>
        <v>0</v>
      </c>
      <c r="BH230" s="152">
        <f t="shared" si="37"/>
        <v>0</v>
      </c>
      <c r="BI230" s="152">
        <f t="shared" si="38"/>
        <v>0</v>
      </c>
      <c r="BJ230" s="13" t="s">
        <v>88</v>
      </c>
      <c r="BK230" s="152">
        <f t="shared" si="39"/>
        <v>0</v>
      </c>
      <c r="BL230" s="13" t="s">
        <v>703</v>
      </c>
      <c r="BM230" s="151" t="s">
        <v>1778</v>
      </c>
    </row>
    <row r="231" spans="2:65" s="1" customFormat="1" ht="24.25" customHeight="1">
      <c r="B231" s="28"/>
      <c r="C231" s="139" t="s">
        <v>587</v>
      </c>
      <c r="D231" s="139" t="s">
        <v>178</v>
      </c>
      <c r="E231" s="140" t="s">
        <v>1779</v>
      </c>
      <c r="F231" s="141" t="s">
        <v>1780</v>
      </c>
      <c r="G231" s="142" t="s">
        <v>261</v>
      </c>
      <c r="H231" s="143">
        <v>89.2</v>
      </c>
      <c r="I231" s="144"/>
      <c r="J231" s="145">
        <f t="shared" si="30"/>
        <v>0</v>
      </c>
      <c r="K231" s="146"/>
      <c r="L231" s="28"/>
      <c r="M231" s="147" t="s">
        <v>1</v>
      </c>
      <c r="N231" s="148" t="s">
        <v>41</v>
      </c>
      <c r="P231" s="149">
        <f t="shared" si="31"/>
        <v>0</v>
      </c>
      <c r="Q231" s="149">
        <v>0</v>
      </c>
      <c r="R231" s="149">
        <f t="shared" si="32"/>
        <v>0</v>
      </c>
      <c r="S231" s="149">
        <v>0</v>
      </c>
      <c r="T231" s="150">
        <f t="shared" si="33"/>
        <v>0</v>
      </c>
      <c r="AR231" s="151" t="s">
        <v>440</v>
      </c>
      <c r="AT231" s="151" t="s">
        <v>178</v>
      </c>
      <c r="AU231" s="151" t="s">
        <v>88</v>
      </c>
      <c r="AY231" s="13" t="s">
        <v>176</v>
      </c>
      <c r="BE231" s="152">
        <f t="shared" si="34"/>
        <v>0</v>
      </c>
      <c r="BF231" s="152">
        <f t="shared" si="35"/>
        <v>0</v>
      </c>
      <c r="BG231" s="152">
        <f t="shared" si="36"/>
        <v>0</v>
      </c>
      <c r="BH231" s="152">
        <f t="shared" si="37"/>
        <v>0</v>
      </c>
      <c r="BI231" s="152">
        <f t="shared" si="38"/>
        <v>0</v>
      </c>
      <c r="BJ231" s="13" t="s">
        <v>88</v>
      </c>
      <c r="BK231" s="152">
        <f t="shared" si="39"/>
        <v>0</v>
      </c>
      <c r="BL231" s="13" t="s">
        <v>440</v>
      </c>
      <c r="BM231" s="151" t="s">
        <v>1781</v>
      </c>
    </row>
    <row r="232" spans="2:65" s="1" customFormat="1" ht="16.5" customHeight="1">
      <c r="B232" s="28"/>
      <c r="C232" s="153" t="s">
        <v>591</v>
      </c>
      <c r="D232" s="153" t="s">
        <v>236</v>
      </c>
      <c r="E232" s="154" t="s">
        <v>1782</v>
      </c>
      <c r="F232" s="155" t="s">
        <v>1783</v>
      </c>
      <c r="G232" s="156" t="s">
        <v>776</v>
      </c>
      <c r="H232" s="157">
        <v>89.2</v>
      </c>
      <c r="I232" s="158"/>
      <c r="J232" s="159">
        <f t="shared" si="30"/>
        <v>0</v>
      </c>
      <c r="K232" s="160"/>
      <c r="L232" s="161"/>
      <c r="M232" s="162" t="s">
        <v>1</v>
      </c>
      <c r="N232" s="163" t="s">
        <v>41</v>
      </c>
      <c r="P232" s="149">
        <f t="shared" si="31"/>
        <v>0</v>
      </c>
      <c r="Q232" s="149">
        <v>1E-3</v>
      </c>
      <c r="R232" s="149">
        <f t="shared" si="32"/>
        <v>8.9200000000000002E-2</v>
      </c>
      <c r="S232" s="149">
        <v>0</v>
      </c>
      <c r="T232" s="150">
        <f t="shared" si="33"/>
        <v>0</v>
      </c>
      <c r="AR232" s="151" t="s">
        <v>703</v>
      </c>
      <c r="AT232" s="151" t="s">
        <v>236</v>
      </c>
      <c r="AU232" s="151" t="s">
        <v>88</v>
      </c>
      <c r="AY232" s="13" t="s">
        <v>176</v>
      </c>
      <c r="BE232" s="152">
        <f t="shared" si="34"/>
        <v>0</v>
      </c>
      <c r="BF232" s="152">
        <f t="shared" si="35"/>
        <v>0</v>
      </c>
      <c r="BG232" s="152">
        <f t="shared" si="36"/>
        <v>0</v>
      </c>
      <c r="BH232" s="152">
        <f t="shared" si="37"/>
        <v>0</v>
      </c>
      <c r="BI232" s="152">
        <f t="shared" si="38"/>
        <v>0</v>
      </c>
      <c r="BJ232" s="13" t="s">
        <v>88</v>
      </c>
      <c r="BK232" s="152">
        <f t="shared" si="39"/>
        <v>0</v>
      </c>
      <c r="BL232" s="13" t="s">
        <v>703</v>
      </c>
      <c r="BM232" s="151" t="s">
        <v>1784</v>
      </c>
    </row>
    <row r="233" spans="2:65" s="1" customFormat="1" ht="24.25" customHeight="1">
      <c r="B233" s="28"/>
      <c r="C233" s="139" t="s">
        <v>595</v>
      </c>
      <c r="D233" s="139" t="s">
        <v>178</v>
      </c>
      <c r="E233" s="140" t="s">
        <v>1785</v>
      </c>
      <c r="F233" s="141" t="s">
        <v>1786</v>
      </c>
      <c r="G233" s="142" t="s">
        <v>261</v>
      </c>
      <c r="H233" s="143">
        <v>40</v>
      </c>
      <c r="I233" s="144"/>
      <c r="J233" s="145">
        <f t="shared" si="30"/>
        <v>0</v>
      </c>
      <c r="K233" s="146"/>
      <c r="L233" s="28"/>
      <c r="M233" s="147" t="s">
        <v>1</v>
      </c>
      <c r="N233" s="148" t="s">
        <v>41</v>
      </c>
      <c r="P233" s="149">
        <f t="shared" si="31"/>
        <v>0</v>
      </c>
      <c r="Q233" s="149">
        <v>0</v>
      </c>
      <c r="R233" s="149">
        <f t="shared" si="32"/>
        <v>0</v>
      </c>
      <c r="S233" s="149">
        <v>0</v>
      </c>
      <c r="T233" s="150">
        <f t="shared" si="33"/>
        <v>0</v>
      </c>
      <c r="AR233" s="151" t="s">
        <v>440</v>
      </c>
      <c r="AT233" s="151" t="s">
        <v>178</v>
      </c>
      <c r="AU233" s="151" t="s">
        <v>88</v>
      </c>
      <c r="AY233" s="13" t="s">
        <v>176</v>
      </c>
      <c r="BE233" s="152">
        <f t="shared" si="34"/>
        <v>0</v>
      </c>
      <c r="BF233" s="152">
        <f t="shared" si="35"/>
        <v>0</v>
      </c>
      <c r="BG233" s="152">
        <f t="shared" si="36"/>
        <v>0</v>
      </c>
      <c r="BH233" s="152">
        <f t="shared" si="37"/>
        <v>0</v>
      </c>
      <c r="BI233" s="152">
        <f t="shared" si="38"/>
        <v>0</v>
      </c>
      <c r="BJ233" s="13" t="s">
        <v>88</v>
      </c>
      <c r="BK233" s="152">
        <f t="shared" si="39"/>
        <v>0</v>
      </c>
      <c r="BL233" s="13" t="s">
        <v>440</v>
      </c>
      <c r="BM233" s="151" t="s">
        <v>1787</v>
      </c>
    </row>
    <row r="234" spans="2:65" s="1" customFormat="1" ht="16.5" customHeight="1">
      <c r="B234" s="28"/>
      <c r="C234" s="153" t="s">
        <v>599</v>
      </c>
      <c r="D234" s="153" t="s">
        <v>236</v>
      </c>
      <c r="E234" s="154" t="s">
        <v>1788</v>
      </c>
      <c r="F234" s="155" t="s">
        <v>1789</v>
      </c>
      <c r="G234" s="156" t="s">
        <v>776</v>
      </c>
      <c r="H234" s="157">
        <v>25</v>
      </c>
      <c r="I234" s="158"/>
      <c r="J234" s="159">
        <f t="shared" si="30"/>
        <v>0</v>
      </c>
      <c r="K234" s="160"/>
      <c r="L234" s="161"/>
      <c r="M234" s="162" t="s">
        <v>1</v>
      </c>
      <c r="N234" s="163" t="s">
        <v>41</v>
      </c>
      <c r="P234" s="149">
        <f t="shared" si="31"/>
        <v>0</v>
      </c>
      <c r="Q234" s="149">
        <v>1E-3</v>
      </c>
      <c r="R234" s="149">
        <f t="shared" si="32"/>
        <v>2.5000000000000001E-2</v>
      </c>
      <c r="S234" s="149">
        <v>0</v>
      </c>
      <c r="T234" s="150">
        <f t="shared" si="33"/>
        <v>0</v>
      </c>
      <c r="AR234" s="151" t="s">
        <v>703</v>
      </c>
      <c r="AT234" s="151" t="s">
        <v>236</v>
      </c>
      <c r="AU234" s="151" t="s">
        <v>88</v>
      </c>
      <c r="AY234" s="13" t="s">
        <v>176</v>
      </c>
      <c r="BE234" s="152">
        <f t="shared" si="34"/>
        <v>0</v>
      </c>
      <c r="BF234" s="152">
        <f t="shared" si="35"/>
        <v>0</v>
      </c>
      <c r="BG234" s="152">
        <f t="shared" si="36"/>
        <v>0</v>
      </c>
      <c r="BH234" s="152">
        <f t="shared" si="37"/>
        <v>0</v>
      </c>
      <c r="BI234" s="152">
        <f t="shared" si="38"/>
        <v>0</v>
      </c>
      <c r="BJ234" s="13" t="s">
        <v>88</v>
      </c>
      <c r="BK234" s="152">
        <f t="shared" si="39"/>
        <v>0</v>
      </c>
      <c r="BL234" s="13" t="s">
        <v>703</v>
      </c>
      <c r="BM234" s="151" t="s">
        <v>1790</v>
      </c>
    </row>
    <row r="235" spans="2:65" s="1" customFormat="1" ht="16.5" customHeight="1">
      <c r="B235" s="28"/>
      <c r="C235" s="139" t="s">
        <v>603</v>
      </c>
      <c r="D235" s="139" t="s">
        <v>178</v>
      </c>
      <c r="E235" s="140" t="s">
        <v>1791</v>
      </c>
      <c r="F235" s="141" t="s">
        <v>1792</v>
      </c>
      <c r="G235" s="142" t="s">
        <v>334</v>
      </c>
      <c r="H235" s="143">
        <v>4</v>
      </c>
      <c r="I235" s="144"/>
      <c r="J235" s="145">
        <f t="shared" si="30"/>
        <v>0</v>
      </c>
      <c r="K235" s="146"/>
      <c r="L235" s="28"/>
      <c r="M235" s="147" t="s">
        <v>1</v>
      </c>
      <c r="N235" s="148" t="s">
        <v>41</v>
      </c>
      <c r="P235" s="149">
        <f t="shared" si="31"/>
        <v>0</v>
      </c>
      <c r="Q235" s="149">
        <v>0</v>
      </c>
      <c r="R235" s="149">
        <f t="shared" si="32"/>
        <v>0</v>
      </c>
      <c r="S235" s="149">
        <v>0</v>
      </c>
      <c r="T235" s="150">
        <f t="shared" si="33"/>
        <v>0</v>
      </c>
      <c r="AR235" s="151" t="s">
        <v>440</v>
      </c>
      <c r="AT235" s="151" t="s">
        <v>178</v>
      </c>
      <c r="AU235" s="151" t="s">
        <v>88</v>
      </c>
      <c r="AY235" s="13" t="s">
        <v>176</v>
      </c>
      <c r="BE235" s="152">
        <f t="shared" si="34"/>
        <v>0</v>
      </c>
      <c r="BF235" s="152">
        <f t="shared" si="35"/>
        <v>0</v>
      </c>
      <c r="BG235" s="152">
        <f t="shared" si="36"/>
        <v>0</v>
      </c>
      <c r="BH235" s="152">
        <f t="shared" si="37"/>
        <v>0</v>
      </c>
      <c r="BI235" s="152">
        <f t="shared" si="38"/>
        <v>0</v>
      </c>
      <c r="BJ235" s="13" t="s">
        <v>88</v>
      </c>
      <c r="BK235" s="152">
        <f t="shared" si="39"/>
        <v>0</v>
      </c>
      <c r="BL235" s="13" t="s">
        <v>440</v>
      </c>
      <c r="BM235" s="151" t="s">
        <v>1793</v>
      </c>
    </row>
    <row r="236" spans="2:65" s="1" customFormat="1" ht="16.5" customHeight="1">
      <c r="B236" s="28"/>
      <c r="C236" s="153" t="s">
        <v>607</v>
      </c>
      <c r="D236" s="153" t="s">
        <v>236</v>
      </c>
      <c r="E236" s="154" t="s">
        <v>1794</v>
      </c>
      <c r="F236" s="155" t="s">
        <v>1795</v>
      </c>
      <c r="G236" s="156" t="s">
        <v>334</v>
      </c>
      <c r="H236" s="157">
        <v>4</v>
      </c>
      <c r="I236" s="158"/>
      <c r="J236" s="159">
        <f t="shared" si="30"/>
        <v>0</v>
      </c>
      <c r="K236" s="160"/>
      <c r="L236" s="161"/>
      <c r="M236" s="162" t="s">
        <v>1</v>
      </c>
      <c r="N236" s="163" t="s">
        <v>41</v>
      </c>
      <c r="P236" s="149">
        <f t="shared" si="31"/>
        <v>0</v>
      </c>
      <c r="Q236" s="149">
        <v>3.0000000000000001E-5</v>
      </c>
      <c r="R236" s="149">
        <f t="shared" si="32"/>
        <v>1.2E-4</v>
      </c>
      <c r="S236" s="149">
        <v>0</v>
      </c>
      <c r="T236" s="150">
        <f t="shared" si="33"/>
        <v>0</v>
      </c>
      <c r="AR236" s="151" t="s">
        <v>703</v>
      </c>
      <c r="AT236" s="151" t="s">
        <v>236</v>
      </c>
      <c r="AU236" s="151" t="s">
        <v>88</v>
      </c>
      <c r="AY236" s="13" t="s">
        <v>176</v>
      </c>
      <c r="BE236" s="152">
        <f t="shared" si="34"/>
        <v>0</v>
      </c>
      <c r="BF236" s="152">
        <f t="shared" si="35"/>
        <v>0</v>
      </c>
      <c r="BG236" s="152">
        <f t="shared" si="36"/>
        <v>0</v>
      </c>
      <c r="BH236" s="152">
        <f t="shared" si="37"/>
        <v>0</v>
      </c>
      <c r="BI236" s="152">
        <f t="shared" si="38"/>
        <v>0</v>
      </c>
      <c r="BJ236" s="13" t="s">
        <v>88</v>
      </c>
      <c r="BK236" s="152">
        <f t="shared" si="39"/>
        <v>0</v>
      </c>
      <c r="BL236" s="13" t="s">
        <v>703</v>
      </c>
      <c r="BM236" s="151" t="s">
        <v>1796</v>
      </c>
    </row>
    <row r="237" spans="2:65" s="1" customFormat="1" ht="16.5" customHeight="1">
      <c r="B237" s="28"/>
      <c r="C237" s="139" t="s">
        <v>611</v>
      </c>
      <c r="D237" s="139" t="s">
        <v>178</v>
      </c>
      <c r="E237" s="140" t="s">
        <v>1797</v>
      </c>
      <c r="F237" s="141" t="s">
        <v>1798</v>
      </c>
      <c r="G237" s="142" t="s">
        <v>334</v>
      </c>
      <c r="H237" s="143">
        <v>110</v>
      </c>
      <c r="I237" s="144"/>
      <c r="J237" s="145">
        <f t="shared" si="30"/>
        <v>0</v>
      </c>
      <c r="K237" s="146"/>
      <c r="L237" s="28"/>
      <c r="M237" s="147" t="s">
        <v>1</v>
      </c>
      <c r="N237" s="148" t="s">
        <v>41</v>
      </c>
      <c r="P237" s="149">
        <f t="shared" si="31"/>
        <v>0</v>
      </c>
      <c r="Q237" s="149">
        <v>0</v>
      </c>
      <c r="R237" s="149">
        <f t="shared" si="32"/>
        <v>0</v>
      </c>
      <c r="S237" s="149">
        <v>0</v>
      </c>
      <c r="T237" s="150">
        <f t="shared" si="33"/>
        <v>0</v>
      </c>
      <c r="AR237" s="151" t="s">
        <v>440</v>
      </c>
      <c r="AT237" s="151" t="s">
        <v>178</v>
      </c>
      <c r="AU237" s="151" t="s">
        <v>88</v>
      </c>
      <c r="AY237" s="13" t="s">
        <v>176</v>
      </c>
      <c r="BE237" s="152">
        <f t="shared" si="34"/>
        <v>0</v>
      </c>
      <c r="BF237" s="152">
        <f t="shared" si="35"/>
        <v>0</v>
      </c>
      <c r="BG237" s="152">
        <f t="shared" si="36"/>
        <v>0</v>
      </c>
      <c r="BH237" s="152">
        <f t="shared" si="37"/>
        <v>0</v>
      </c>
      <c r="BI237" s="152">
        <f t="shared" si="38"/>
        <v>0</v>
      </c>
      <c r="BJ237" s="13" t="s">
        <v>88</v>
      </c>
      <c r="BK237" s="152">
        <f t="shared" si="39"/>
        <v>0</v>
      </c>
      <c r="BL237" s="13" t="s">
        <v>440</v>
      </c>
      <c r="BM237" s="151" t="s">
        <v>1799</v>
      </c>
    </row>
    <row r="238" spans="2:65" s="1" customFormat="1" ht="24.25" customHeight="1">
      <c r="B238" s="28"/>
      <c r="C238" s="153" t="s">
        <v>615</v>
      </c>
      <c r="D238" s="153" t="s">
        <v>236</v>
      </c>
      <c r="E238" s="154" t="s">
        <v>1800</v>
      </c>
      <c r="F238" s="155" t="s">
        <v>1801</v>
      </c>
      <c r="G238" s="156" t="s">
        <v>334</v>
      </c>
      <c r="H238" s="157">
        <v>110</v>
      </c>
      <c r="I238" s="158"/>
      <c r="J238" s="159">
        <f t="shared" si="30"/>
        <v>0</v>
      </c>
      <c r="K238" s="160"/>
      <c r="L238" s="161"/>
      <c r="M238" s="162" t="s">
        <v>1</v>
      </c>
      <c r="N238" s="163" t="s">
        <v>41</v>
      </c>
      <c r="P238" s="149">
        <f t="shared" si="31"/>
        <v>0</v>
      </c>
      <c r="Q238" s="149">
        <v>1.06E-3</v>
      </c>
      <c r="R238" s="149">
        <f t="shared" si="32"/>
        <v>0.1166</v>
      </c>
      <c r="S238" s="149">
        <v>0</v>
      </c>
      <c r="T238" s="150">
        <f t="shared" si="33"/>
        <v>0</v>
      </c>
      <c r="AR238" s="151" t="s">
        <v>703</v>
      </c>
      <c r="AT238" s="151" t="s">
        <v>236</v>
      </c>
      <c r="AU238" s="151" t="s">
        <v>88</v>
      </c>
      <c r="AY238" s="13" t="s">
        <v>176</v>
      </c>
      <c r="BE238" s="152">
        <f t="shared" si="34"/>
        <v>0</v>
      </c>
      <c r="BF238" s="152">
        <f t="shared" si="35"/>
        <v>0</v>
      </c>
      <c r="BG238" s="152">
        <f t="shared" si="36"/>
        <v>0</v>
      </c>
      <c r="BH238" s="152">
        <f t="shared" si="37"/>
        <v>0</v>
      </c>
      <c r="BI238" s="152">
        <f t="shared" si="38"/>
        <v>0</v>
      </c>
      <c r="BJ238" s="13" t="s">
        <v>88</v>
      </c>
      <c r="BK238" s="152">
        <f t="shared" si="39"/>
        <v>0</v>
      </c>
      <c r="BL238" s="13" t="s">
        <v>703</v>
      </c>
      <c r="BM238" s="151" t="s">
        <v>1802</v>
      </c>
    </row>
    <row r="239" spans="2:65" s="1" customFormat="1" ht="24.25" customHeight="1">
      <c r="B239" s="28"/>
      <c r="C239" s="153" t="s">
        <v>619</v>
      </c>
      <c r="D239" s="153" t="s">
        <v>236</v>
      </c>
      <c r="E239" s="154" t="s">
        <v>1803</v>
      </c>
      <c r="F239" s="155" t="s">
        <v>1804</v>
      </c>
      <c r="G239" s="156" t="s">
        <v>334</v>
      </c>
      <c r="H239" s="157">
        <v>110</v>
      </c>
      <c r="I239" s="158"/>
      <c r="J239" s="159">
        <f t="shared" si="30"/>
        <v>0</v>
      </c>
      <c r="K239" s="160"/>
      <c r="L239" s="161"/>
      <c r="M239" s="162" t="s">
        <v>1</v>
      </c>
      <c r="N239" s="163" t="s">
        <v>41</v>
      </c>
      <c r="P239" s="149">
        <f t="shared" si="31"/>
        <v>0</v>
      </c>
      <c r="Q239" s="149">
        <v>1E-4</v>
      </c>
      <c r="R239" s="149">
        <f t="shared" si="32"/>
        <v>1.1000000000000001E-2</v>
      </c>
      <c r="S239" s="149">
        <v>0</v>
      </c>
      <c r="T239" s="150">
        <f t="shared" si="33"/>
        <v>0</v>
      </c>
      <c r="AR239" s="151" t="s">
        <v>703</v>
      </c>
      <c r="AT239" s="151" t="s">
        <v>236</v>
      </c>
      <c r="AU239" s="151" t="s">
        <v>88</v>
      </c>
      <c r="AY239" s="13" t="s">
        <v>176</v>
      </c>
      <c r="BE239" s="152">
        <f t="shared" si="34"/>
        <v>0</v>
      </c>
      <c r="BF239" s="152">
        <f t="shared" si="35"/>
        <v>0</v>
      </c>
      <c r="BG239" s="152">
        <f t="shared" si="36"/>
        <v>0</v>
      </c>
      <c r="BH239" s="152">
        <f t="shared" si="37"/>
        <v>0</v>
      </c>
      <c r="BI239" s="152">
        <f t="shared" si="38"/>
        <v>0</v>
      </c>
      <c r="BJ239" s="13" t="s">
        <v>88</v>
      </c>
      <c r="BK239" s="152">
        <f t="shared" si="39"/>
        <v>0</v>
      </c>
      <c r="BL239" s="13" t="s">
        <v>703</v>
      </c>
      <c r="BM239" s="151" t="s">
        <v>1805</v>
      </c>
    </row>
    <row r="240" spans="2:65" s="1" customFormat="1" ht="24.25" customHeight="1">
      <c r="B240" s="28"/>
      <c r="C240" s="139" t="s">
        <v>623</v>
      </c>
      <c r="D240" s="139" t="s">
        <v>178</v>
      </c>
      <c r="E240" s="140" t="s">
        <v>1806</v>
      </c>
      <c r="F240" s="141" t="s">
        <v>1807</v>
      </c>
      <c r="G240" s="142" t="s">
        <v>334</v>
      </c>
      <c r="H240" s="143">
        <v>24</v>
      </c>
      <c r="I240" s="144"/>
      <c r="J240" s="145">
        <f t="shared" ref="J240:J271" si="40">ROUND(I240*H240,2)</f>
        <v>0</v>
      </c>
      <c r="K240" s="146"/>
      <c r="L240" s="28"/>
      <c r="M240" s="147" t="s">
        <v>1</v>
      </c>
      <c r="N240" s="148" t="s">
        <v>41</v>
      </c>
      <c r="P240" s="149">
        <f t="shared" ref="P240:P271" si="41">O240*H240</f>
        <v>0</v>
      </c>
      <c r="Q240" s="149">
        <v>0</v>
      </c>
      <c r="R240" s="149">
        <f t="shared" ref="R240:R271" si="42">Q240*H240</f>
        <v>0</v>
      </c>
      <c r="S240" s="149">
        <v>0</v>
      </c>
      <c r="T240" s="150">
        <f t="shared" ref="T240:T271" si="43">S240*H240</f>
        <v>0</v>
      </c>
      <c r="AR240" s="151" t="s">
        <v>440</v>
      </c>
      <c r="AT240" s="151" t="s">
        <v>178</v>
      </c>
      <c r="AU240" s="151" t="s">
        <v>88</v>
      </c>
      <c r="AY240" s="13" t="s">
        <v>176</v>
      </c>
      <c r="BE240" s="152">
        <f t="shared" ref="BE240:BE271" si="44">IF(N240="základná",J240,0)</f>
        <v>0</v>
      </c>
      <c r="BF240" s="152">
        <f t="shared" ref="BF240:BF271" si="45">IF(N240="znížená",J240,0)</f>
        <v>0</v>
      </c>
      <c r="BG240" s="152">
        <f t="shared" ref="BG240:BG271" si="46">IF(N240="zákl. prenesená",J240,0)</f>
        <v>0</v>
      </c>
      <c r="BH240" s="152">
        <f t="shared" ref="BH240:BH271" si="47">IF(N240="zníž. prenesená",J240,0)</f>
        <v>0</v>
      </c>
      <c r="BI240" s="152">
        <f t="shared" ref="BI240:BI271" si="48">IF(N240="nulová",J240,0)</f>
        <v>0</v>
      </c>
      <c r="BJ240" s="13" t="s">
        <v>88</v>
      </c>
      <c r="BK240" s="152">
        <f t="shared" ref="BK240:BK271" si="49">ROUND(I240*H240,2)</f>
        <v>0</v>
      </c>
      <c r="BL240" s="13" t="s">
        <v>440</v>
      </c>
      <c r="BM240" s="151" t="s">
        <v>1808</v>
      </c>
    </row>
    <row r="241" spans="2:65" s="1" customFormat="1" ht="16.5" customHeight="1">
      <c r="B241" s="28"/>
      <c r="C241" s="153" t="s">
        <v>629</v>
      </c>
      <c r="D241" s="153" t="s">
        <v>236</v>
      </c>
      <c r="E241" s="154" t="s">
        <v>1809</v>
      </c>
      <c r="F241" s="155" t="s">
        <v>1810</v>
      </c>
      <c r="G241" s="156" t="s">
        <v>334</v>
      </c>
      <c r="H241" s="157">
        <v>24</v>
      </c>
      <c r="I241" s="158"/>
      <c r="J241" s="159">
        <f t="shared" si="40"/>
        <v>0</v>
      </c>
      <c r="K241" s="160"/>
      <c r="L241" s="161"/>
      <c r="M241" s="162" t="s">
        <v>1</v>
      </c>
      <c r="N241" s="163" t="s">
        <v>41</v>
      </c>
      <c r="P241" s="149">
        <f t="shared" si="41"/>
        <v>0</v>
      </c>
      <c r="Q241" s="149">
        <v>0</v>
      </c>
      <c r="R241" s="149">
        <f t="shared" si="42"/>
        <v>0</v>
      </c>
      <c r="S241" s="149">
        <v>0</v>
      </c>
      <c r="T241" s="150">
        <f t="shared" si="43"/>
        <v>0</v>
      </c>
      <c r="AR241" s="151" t="s">
        <v>703</v>
      </c>
      <c r="AT241" s="151" t="s">
        <v>236</v>
      </c>
      <c r="AU241" s="151" t="s">
        <v>88</v>
      </c>
      <c r="AY241" s="13" t="s">
        <v>176</v>
      </c>
      <c r="BE241" s="152">
        <f t="shared" si="44"/>
        <v>0</v>
      </c>
      <c r="BF241" s="152">
        <f t="shared" si="45"/>
        <v>0</v>
      </c>
      <c r="BG241" s="152">
        <f t="shared" si="46"/>
        <v>0</v>
      </c>
      <c r="BH241" s="152">
        <f t="shared" si="47"/>
        <v>0</v>
      </c>
      <c r="BI241" s="152">
        <f t="shared" si="48"/>
        <v>0</v>
      </c>
      <c r="BJ241" s="13" t="s">
        <v>88</v>
      </c>
      <c r="BK241" s="152">
        <f t="shared" si="49"/>
        <v>0</v>
      </c>
      <c r="BL241" s="13" t="s">
        <v>703</v>
      </c>
      <c r="BM241" s="151" t="s">
        <v>1811</v>
      </c>
    </row>
    <row r="242" spans="2:65" s="1" customFormat="1" ht="24.25" customHeight="1">
      <c r="B242" s="28"/>
      <c r="C242" s="153" t="s">
        <v>633</v>
      </c>
      <c r="D242" s="153" t="s">
        <v>236</v>
      </c>
      <c r="E242" s="154" t="s">
        <v>1812</v>
      </c>
      <c r="F242" s="155" t="s">
        <v>1813</v>
      </c>
      <c r="G242" s="156" t="s">
        <v>334</v>
      </c>
      <c r="H242" s="157">
        <v>24</v>
      </c>
      <c r="I242" s="158"/>
      <c r="J242" s="159">
        <f t="shared" si="40"/>
        <v>0</v>
      </c>
      <c r="K242" s="160"/>
      <c r="L242" s="161"/>
      <c r="M242" s="162" t="s">
        <v>1</v>
      </c>
      <c r="N242" s="163" t="s">
        <v>41</v>
      </c>
      <c r="P242" s="149">
        <f t="shared" si="41"/>
        <v>0</v>
      </c>
      <c r="Q242" s="149">
        <v>1.2E-4</v>
      </c>
      <c r="R242" s="149">
        <f t="shared" si="42"/>
        <v>2.8800000000000002E-3</v>
      </c>
      <c r="S242" s="149">
        <v>0</v>
      </c>
      <c r="T242" s="150">
        <f t="shared" si="43"/>
        <v>0</v>
      </c>
      <c r="AR242" s="151" t="s">
        <v>703</v>
      </c>
      <c r="AT242" s="151" t="s">
        <v>236</v>
      </c>
      <c r="AU242" s="151" t="s">
        <v>88</v>
      </c>
      <c r="AY242" s="13" t="s">
        <v>176</v>
      </c>
      <c r="BE242" s="152">
        <f t="shared" si="44"/>
        <v>0</v>
      </c>
      <c r="BF242" s="152">
        <f t="shared" si="45"/>
        <v>0</v>
      </c>
      <c r="BG242" s="152">
        <f t="shared" si="46"/>
        <v>0</v>
      </c>
      <c r="BH242" s="152">
        <f t="shared" si="47"/>
        <v>0</v>
      </c>
      <c r="BI242" s="152">
        <f t="shared" si="48"/>
        <v>0</v>
      </c>
      <c r="BJ242" s="13" t="s">
        <v>88</v>
      </c>
      <c r="BK242" s="152">
        <f t="shared" si="49"/>
        <v>0</v>
      </c>
      <c r="BL242" s="13" t="s">
        <v>703</v>
      </c>
      <c r="BM242" s="151" t="s">
        <v>1814</v>
      </c>
    </row>
    <row r="243" spans="2:65" s="1" customFormat="1" ht="21.75" customHeight="1">
      <c r="B243" s="28"/>
      <c r="C243" s="139" t="s">
        <v>639</v>
      </c>
      <c r="D243" s="139" t="s">
        <v>178</v>
      </c>
      <c r="E243" s="140" t="s">
        <v>1815</v>
      </c>
      <c r="F243" s="141" t="s">
        <v>1816</v>
      </c>
      <c r="G243" s="142" t="s">
        <v>334</v>
      </c>
      <c r="H243" s="143">
        <v>4</v>
      </c>
      <c r="I243" s="144"/>
      <c r="J243" s="145">
        <f t="shared" si="40"/>
        <v>0</v>
      </c>
      <c r="K243" s="146"/>
      <c r="L243" s="28"/>
      <c r="M243" s="147" t="s">
        <v>1</v>
      </c>
      <c r="N243" s="148" t="s">
        <v>41</v>
      </c>
      <c r="P243" s="149">
        <f t="shared" si="41"/>
        <v>0</v>
      </c>
      <c r="Q243" s="149">
        <v>0</v>
      </c>
      <c r="R243" s="149">
        <f t="shared" si="42"/>
        <v>0</v>
      </c>
      <c r="S243" s="149">
        <v>0</v>
      </c>
      <c r="T243" s="150">
        <f t="shared" si="43"/>
        <v>0</v>
      </c>
      <c r="AR243" s="151" t="s">
        <v>440</v>
      </c>
      <c r="AT243" s="151" t="s">
        <v>178</v>
      </c>
      <c r="AU243" s="151" t="s">
        <v>88</v>
      </c>
      <c r="AY243" s="13" t="s">
        <v>176</v>
      </c>
      <c r="BE243" s="152">
        <f t="shared" si="44"/>
        <v>0</v>
      </c>
      <c r="BF243" s="152">
        <f t="shared" si="45"/>
        <v>0</v>
      </c>
      <c r="BG243" s="152">
        <f t="shared" si="46"/>
        <v>0</v>
      </c>
      <c r="BH243" s="152">
        <f t="shared" si="47"/>
        <v>0</v>
      </c>
      <c r="BI243" s="152">
        <f t="shared" si="48"/>
        <v>0</v>
      </c>
      <c r="BJ243" s="13" t="s">
        <v>88</v>
      </c>
      <c r="BK243" s="152">
        <f t="shared" si="49"/>
        <v>0</v>
      </c>
      <c r="BL243" s="13" t="s">
        <v>440</v>
      </c>
      <c r="BM243" s="151" t="s">
        <v>1817</v>
      </c>
    </row>
    <row r="244" spans="2:65" s="1" customFormat="1" ht="24.25" customHeight="1">
      <c r="B244" s="28"/>
      <c r="C244" s="153" t="s">
        <v>643</v>
      </c>
      <c r="D244" s="153" t="s">
        <v>236</v>
      </c>
      <c r="E244" s="154" t="s">
        <v>1818</v>
      </c>
      <c r="F244" s="155" t="s">
        <v>1819</v>
      </c>
      <c r="G244" s="156" t="s">
        <v>334</v>
      </c>
      <c r="H244" s="157">
        <v>4</v>
      </c>
      <c r="I244" s="158"/>
      <c r="J244" s="159">
        <f t="shared" si="40"/>
        <v>0</v>
      </c>
      <c r="K244" s="160"/>
      <c r="L244" s="161"/>
      <c r="M244" s="162" t="s">
        <v>1</v>
      </c>
      <c r="N244" s="163" t="s">
        <v>41</v>
      </c>
      <c r="P244" s="149">
        <f t="shared" si="41"/>
        <v>0</v>
      </c>
      <c r="Q244" s="149">
        <v>1.34E-3</v>
      </c>
      <c r="R244" s="149">
        <f t="shared" si="42"/>
        <v>5.3600000000000002E-3</v>
      </c>
      <c r="S244" s="149">
        <v>0</v>
      </c>
      <c r="T244" s="150">
        <f t="shared" si="43"/>
        <v>0</v>
      </c>
      <c r="AR244" s="151" t="s">
        <v>703</v>
      </c>
      <c r="AT244" s="151" t="s">
        <v>236</v>
      </c>
      <c r="AU244" s="151" t="s">
        <v>88</v>
      </c>
      <c r="AY244" s="13" t="s">
        <v>176</v>
      </c>
      <c r="BE244" s="152">
        <f t="shared" si="44"/>
        <v>0</v>
      </c>
      <c r="BF244" s="152">
        <f t="shared" si="45"/>
        <v>0</v>
      </c>
      <c r="BG244" s="152">
        <f t="shared" si="46"/>
        <v>0</v>
      </c>
      <c r="BH244" s="152">
        <f t="shared" si="47"/>
        <v>0</v>
      </c>
      <c r="BI244" s="152">
        <f t="shared" si="48"/>
        <v>0</v>
      </c>
      <c r="BJ244" s="13" t="s">
        <v>88</v>
      </c>
      <c r="BK244" s="152">
        <f t="shared" si="49"/>
        <v>0</v>
      </c>
      <c r="BL244" s="13" t="s">
        <v>703</v>
      </c>
      <c r="BM244" s="151" t="s">
        <v>1820</v>
      </c>
    </row>
    <row r="245" spans="2:65" s="1" customFormat="1" ht="16.5" customHeight="1">
      <c r="B245" s="28"/>
      <c r="C245" s="139" t="s">
        <v>647</v>
      </c>
      <c r="D245" s="139" t="s">
        <v>178</v>
      </c>
      <c r="E245" s="140" t="s">
        <v>1821</v>
      </c>
      <c r="F245" s="141" t="s">
        <v>1822</v>
      </c>
      <c r="G245" s="142" t="s">
        <v>334</v>
      </c>
      <c r="H245" s="143">
        <v>4</v>
      </c>
      <c r="I245" s="144"/>
      <c r="J245" s="145">
        <f t="shared" si="40"/>
        <v>0</v>
      </c>
      <c r="K245" s="146"/>
      <c r="L245" s="28"/>
      <c r="M245" s="147" t="s">
        <v>1</v>
      </c>
      <c r="N245" s="148" t="s">
        <v>41</v>
      </c>
      <c r="P245" s="149">
        <f t="shared" si="41"/>
        <v>0</v>
      </c>
      <c r="Q245" s="149">
        <v>0</v>
      </c>
      <c r="R245" s="149">
        <f t="shared" si="42"/>
        <v>0</v>
      </c>
      <c r="S245" s="149">
        <v>0</v>
      </c>
      <c r="T245" s="150">
        <f t="shared" si="43"/>
        <v>0</v>
      </c>
      <c r="AR245" s="151" t="s">
        <v>440</v>
      </c>
      <c r="AT245" s="151" t="s">
        <v>178</v>
      </c>
      <c r="AU245" s="151" t="s">
        <v>88</v>
      </c>
      <c r="AY245" s="13" t="s">
        <v>176</v>
      </c>
      <c r="BE245" s="152">
        <f t="shared" si="44"/>
        <v>0</v>
      </c>
      <c r="BF245" s="152">
        <f t="shared" si="45"/>
        <v>0</v>
      </c>
      <c r="BG245" s="152">
        <f t="shared" si="46"/>
        <v>0</v>
      </c>
      <c r="BH245" s="152">
        <f t="shared" si="47"/>
        <v>0</v>
      </c>
      <c r="BI245" s="152">
        <f t="shared" si="48"/>
        <v>0</v>
      </c>
      <c r="BJ245" s="13" t="s">
        <v>88</v>
      </c>
      <c r="BK245" s="152">
        <f t="shared" si="49"/>
        <v>0</v>
      </c>
      <c r="BL245" s="13" t="s">
        <v>440</v>
      </c>
      <c r="BM245" s="151" t="s">
        <v>1823</v>
      </c>
    </row>
    <row r="246" spans="2:65" s="1" customFormat="1" ht="24.25" customHeight="1">
      <c r="B246" s="28"/>
      <c r="C246" s="153" t="s">
        <v>651</v>
      </c>
      <c r="D246" s="153" t="s">
        <v>236</v>
      </c>
      <c r="E246" s="154" t="s">
        <v>1824</v>
      </c>
      <c r="F246" s="155" t="s">
        <v>1825</v>
      </c>
      <c r="G246" s="156" t="s">
        <v>334</v>
      </c>
      <c r="H246" s="157">
        <v>4</v>
      </c>
      <c r="I246" s="158"/>
      <c r="J246" s="159">
        <f t="shared" si="40"/>
        <v>0</v>
      </c>
      <c r="K246" s="160"/>
      <c r="L246" s="161"/>
      <c r="M246" s="162" t="s">
        <v>1</v>
      </c>
      <c r="N246" s="163" t="s">
        <v>41</v>
      </c>
      <c r="P246" s="149">
        <f t="shared" si="41"/>
        <v>0</v>
      </c>
      <c r="Q246" s="149">
        <v>0</v>
      </c>
      <c r="R246" s="149">
        <f t="shared" si="42"/>
        <v>0</v>
      </c>
      <c r="S246" s="149">
        <v>0</v>
      </c>
      <c r="T246" s="150">
        <f t="shared" si="43"/>
        <v>0</v>
      </c>
      <c r="AR246" s="151" t="s">
        <v>703</v>
      </c>
      <c r="AT246" s="151" t="s">
        <v>236</v>
      </c>
      <c r="AU246" s="151" t="s">
        <v>88</v>
      </c>
      <c r="AY246" s="13" t="s">
        <v>176</v>
      </c>
      <c r="BE246" s="152">
        <f t="shared" si="44"/>
        <v>0</v>
      </c>
      <c r="BF246" s="152">
        <f t="shared" si="45"/>
        <v>0</v>
      </c>
      <c r="BG246" s="152">
        <f t="shared" si="46"/>
        <v>0</v>
      </c>
      <c r="BH246" s="152">
        <f t="shared" si="47"/>
        <v>0</v>
      </c>
      <c r="BI246" s="152">
        <f t="shared" si="48"/>
        <v>0</v>
      </c>
      <c r="BJ246" s="13" t="s">
        <v>88</v>
      </c>
      <c r="BK246" s="152">
        <f t="shared" si="49"/>
        <v>0</v>
      </c>
      <c r="BL246" s="13" t="s">
        <v>703</v>
      </c>
      <c r="BM246" s="151" t="s">
        <v>1826</v>
      </c>
    </row>
    <row r="247" spans="2:65" s="1" customFormat="1" ht="24.25" customHeight="1">
      <c r="B247" s="28"/>
      <c r="C247" s="153" t="s">
        <v>655</v>
      </c>
      <c r="D247" s="153" t="s">
        <v>236</v>
      </c>
      <c r="E247" s="154" t="s">
        <v>1827</v>
      </c>
      <c r="F247" s="155" t="s">
        <v>1828</v>
      </c>
      <c r="G247" s="156" t="s">
        <v>334</v>
      </c>
      <c r="H247" s="157">
        <v>4</v>
      </c>
      <c r="I247" s="158"/>
      <c r="J247" s="159">
        <f t="shared" si="40"/>
        <v>0</v>
      </c>
      <c r="K247" s="160"/>
      <c r="L247" s="161"/>
      <c r="M247" s="162" t="s">
        <v>1</v>
      </c>
      <c r="N247" s="163" t="s">
        <v>41</v>
      </c>
      <c r="P247" s="149">
        <f t="shared" si="41"/>
        <v>0</v>
      </c>
      <c r="Q247" s="149">
        <v>5.0000000000000002E-5</v>
      </c>
      <c r="R247" s="149">
        <f t="shared" si="42"/>
        <v>2.0000000000000001E-4</v>
      </c>
      <c r="S247" s="149">
        <v>0</v>
      </c>
      <c r="T247" s="150">
        <f t="shared" si="43"/>
        <v>0</v>
      </c>
      <c r="AR247" s="151" t="s">
        <v>703</v>
      </c>
      <c r="AT247" s="151" t="s">
        <v>236</v>
      </c>
      <c r="AU247" s="151" t="s">
        <v>88</v>
      </c>
      <c r="AY247" s="13" t="s">
        <v>176</v>
      </c>
      <c r="BE247" s="152">
        <f t="shared" si="44"/>
        <v>0</v>
      </c>
      <c r="BF247" s="152">
        <f t="shared" si="45"/>
        <v>0</v>
      </c>
      <c r="BG247" s="152">
        <f t="shared" si="46"/>
        <v>0</v>
      </c>
      <c r="BH247" s="152">
        <f t="shared" si="47"/>
        <v>0</v>
      </c>
      <c r="BI247" s="152">
        <f t="shared" si="48"/>
        <v>0</v>
      </c>
      <c r="BJ247" s="13" t="s">
        <v>88</v>
      </c>
      <c r="BK247" s="152">
        <f t="shared" si="49"/>
        <v>0</v>
      </c>
      <c r="BL247" s="13" t="s">
        <v>703</v>
      </c>
      <c r="BM247" s="151" t="s">
        <v>1829</v>
      </c>
    </row>
    <row r="248" spans="2:65" s="1" customFormat="1" ht="16.5" customHeight="1">
      <c r="B248" s="28"/>
      <c r="C248" s="139" t="s">
        <v>661</v>
      </c>
      <c r="D248" s="139" t="s">
        <v>178</v>
      </c>
      <c r="E248" s="140" t="s">
        <v>1830</v>
      </c>
      <c r="F248" s="141" t="s">
        <v>1831</v>
      </c>
      <c r="G248" s="142" t="s">
        <v>334</v>
      </c>
      <c r="H248" s="143">
        <v>4</v>
      </c>
      <c r="I248" s="144"/>
      <c r="J248" s="145">
        <f t="shared" si="40"/>
        <v>0</v>
      </c>
      <c r="K248" s="146"/>
      <c r="L248" s="28"/>
      <c r="M248" s="147" t="s">
        <v>1</v>
      </c>
      <c r="N248" s="148" t="s">
        <v>41</v>
      </c>
      <c r="P248" s="149">
        <f t="shared" si="41"/>
        <v>0</v>
      </c>
      <c r="Q248" s="149">
        <v>0</v>
      </c>
      <c r="R248" s="149">
        <f t="shared" si="42"/>
        <v>0</v>
      </c>
      <c r="S248" s="149">
        <v>0</v>
      </c>
      <c r="T248" s="150">
        <f t="shared" si="43"/>
        <v>0</v>
      </c>
      <c r="AR248" s="151" t="s">
        <v>440</v>
      </c>
      <c r="AT248" s="151" t="s">
        <v>178</v>
      </c>
      <c r="AU248" s="151" t="s">
        <v>88</v>
      </c>
      <c r="AY248" s="13" t="s">
        <v>176</v>
      </c>
      <c r="BE248" s="152">
        <f t="shared" si="44"/>
        <v>0</v>
      </c>
      <c r="BF248" s="152">
        <f t="shared" si="45"/>
        <v>0</v>
      </c>
      <c r="BG248" s="152">
        <f t="shared" si="46"/>
        <v>0</v>
      </c>
      <c r="BH248" s="152">
        <f t="shared" si="47"/>
        <v>0</v>
      </c>
      <c r="BI248" s="152">
        <f t="shared" si="48"/>
        <v>0</v>
      </c>
      <c r="BJ248" s="13" t="s">
        <v>88</v>
      </c>
      <c r="BK248" s="152">
        <f t="shared" si="49"/>
        <v>0</v>
      </c>
      <c r="BL248" s="13" t="s">
        <v>440</v>
      </c>
      <c r="BM248" s="151" t="s">
        <v>1832</v>
      </c>
    </row>
    <row r="249" spans="2:65" s="1" customFormat="1" ht="24.25" customHeight="1">
      <c r="B249" s="28"/>
      <c r="C249" s="153" t="s">
        <v>665</v>
      </c>
      <c r="D249" s="153" t="s">
        <v>236</v>
      </c>
      <c r="E249" s="154" t="s">
        <v>1833</v>
      </c>
      <c r="F249" s="155" t="s">
        <v>1834</v>
      </c>
      <c r="G249" s="156" t="s">
        <v>334</v>
      </c>
      <c r="H249" s="157">
        <v>4</v>
      </c>
      <c r="I249" s="158"/>
      <c r="J249" s="159">
        <f t="shared" si="40"/>
        <v>0</v>
      </c>
      <c r="K249" s="160"/>
      <c r="L249" s="161"/>
      <c r="M249" s="162" t="s">
        <v>1</v>
      </c>
      <c r="N249" s="163" t="s">
        <v>41</v>
      </c>
      <c r="P249" s="149">
        <f t="shared" si="41"/>
        <v>0</v>
      </c>
      <c r="Q249" s="149">
        <v>3.6000000000000002E-4</v>
      </c>
      <c r="R249" s="149">
        <f t="shared" si="42"/>
        <v>1.4400000000000001E-3</v>
      </c>
      <c r="S249" s="149">
        <v>0</v>
      </c>
      <c r="T249" s="150">
        <f t="shared" si="43"/>
        <v>0</v>
      </c>
      <c r="AR249" s="151" t="s">
        <v>703</v>
      </c>
      <c r="AT249" s="151" t="s">
        <v>236</v>
      </c>
      <c r="AU249" s="151" t="s">
        <v>88</v>
      </c>
      <c r="AY249" s="13" t="s">
        <v>176</v>
      </c>
      <c r="BE249" s="152">
        <f t="shared" si="44"/>
        <v>0</v>
      </c>
      <c r="BF249" s="152">
        <f t="shared" si="45"/>
        <v>0</v>
      </c>
      <c r="BG249" s="152">
        <f t="shared" si="46"/>
        <v>0</v>
      </c>
      <c r="BH249" s="152">
        <f t="shared" si="47"/>
        <v>0</v>
      </c>
      <c r="BI249" s="152">
        <f t="shared" si="48"/>
        <v>0</v>
      </c>
      <c r="BJ249" s="13" t="s">
        <v>88</v>
      </c>
      <c r="BK249" s="152">
        <f t="shared" si="49"/>
        <v>0</v>
      </c>
      <c r="BL249" s="13" t="s">
        <v>703</v>
      </c>
      <c r="BM249" s="151" t="s">
        <v>1835</v>
      </c>
    </row>
    <row r="250" spans="2:65" s="1" customFormat="1" ht="16.5" customHeight="1">
      <c r="B250" s="28"/>
      <c r="C250" s="139" t="s">
        <v>669</v>
      </c>
      <c r="D250" s="139" t="s">
        <v>178</v>
      </c>
      <c r="E250" s="140" t="s">
        <v>1836</v>
      </c>
      <c r="F250" s="141" t="s">
        <v>1837</v>
      </c>
      <c r="G250" s="142" t="s">
        <v>334</v>
      </c>
      <c r="H250" s="143">
        <v>4</v>
      </c>
      <c r="I250" s="144"/>
      <c r="J250" s="145">
        <f t="shared" si="40"/>
        <v>0</v>
      </c>
      <c r="K250" s="146"/>
      <c r="L250" s="28"/>
      <c r="M250" s="147" t="s">
        <v>1</v>
      </c>
      <c r="N250" s="148" t="s">
        <v>41</v>
      </c>
      <c r="P250" s="149">
        <f t="shared" si="41"/>
        <v>0</v>
      </c>
      <c r="Q250" s="149">
        <v>0</v>
      </c>
      <c r="R250" s="149">
        <f t="shared" si="42"/>
        <v>0</v>
      </c>
      <c r="S250" s="149">
        <v>0</v>
      </c>
      <c r="T250" s="150">
        <f t="shared" si="43"/>
        <v>0</v>
      </c>
      <c r="AR250" s="151" t="s">
        <v>440</v>
      </c>
      <c r="AT250" s="151" t="s">
        <v>178</v>
      </c>
      <c r="AU250" s="151" t="s">
        <v>88</v>
      </c>
      <c r="AY250" s="13" t="s">
        <v>176</v>
      </c>
      <c r="BE250" s="152">
        <f t="shared" si="44"/>
        <v>0</v>
      </c>
      <c r="BF250" s="152">
        <f t="shared" si="45"/>
        <v>0</v>
      </c>
      <c r="BG250" s="152">
        <f t="shared" si="46"/>
        <v>0</v>
      </c>
      <c r="BH250" s="152">
        <f t="shared" si="47"/>
        <v>0</v>
      </c>
      <c r="BI250" s="152">
        <f t="shared" si="48"/>
        <v>0</v>
      </c>
      <c r="BJ250" s="13" t="s">
        <v>88</v>
      </c>
      <c r="BK250" s="152">
        <f t="shared" si="49"/>
        <v>0</v>
      </c>
      <c r="BL250" s="13" t="s">
        <v>440</v>
      </c>
      <c r="BM250" s="151" t="s">
        <v>1838</v>
      </c>
    </row>
    <row r="251" spans="2:65" s="1" customFormat="1" ht="24.25" customHeight="1">
      <c r="B251" s="28"/>
      <c r="C251" s="153" t="s">
        <v>673</v>
      </c>
      <c r="D251" s="153" t="s">
        <v>236</v>
      </c>
      <c r="E251" s="154" t="s">
        <v>1839</v>
      </c>
      <c r="F251" s="155" t="s">
        <v>1840</v>
      </c>
      <c r="G251" s="156" t="s">
        <v>334</v>
      </c>
      <c r="H251" s="157">
        <v>4</v>
      </c>
      <c r="I251" s="158"/>
      <c r="J251" s="159">
        <f t="shared" si="40"/>
        <v>0</v>
      </c>
      <c r="K251" s="160"/>
      <c r="L251" s="161"/>
      <c r="M251" s="162" t="s">
        <v>1</v>
      </c>
      <c r="N251" s="163" t="s">
        <v>41</v>
      </c>
      <c r="P251" s="149">
        <f t="shared" si="41"/>
        <v>0</v>
      </c>
      <c r="Q251" s="149">
        <v>2.0000000000000001E-4</v>
      </c>
      <c r="R251" s="149">
        <f t="shared" si="42"/>
        <v>8.0000000000000004E-4</v>
      </c>
      <c r="S251" s="149">
        <v>0</v>
      </c>
      <c r="T251" s="150">
        <f t="shared" si="43"/>
        <v>0</v>
      </c>
      <c r="AR251" s="151" t="s">
        <v>703</v>
      </c>
      <c r="AT251" s="151" t="s">
        <v>236</v>
      </c>
      <c r="AU251" s="151" t="s">
        <v>88</v>
      </c>
      <c r="AY251" s="13" t="s">
        <v>176</v>
      </c>
      <c r="BE251" s="152">
        <f t="shared" si="44"/>
        <v>0</v>
      </c>
      <c r="BF251" s="152">
        <f t="shared" si="45"/>
        <v>0</v>
      </c>
      <c r="BG251" s="152">
        <f t="shared" si="46"/>
        <v>0</v>
      </c>
      <c r="BH251" s="152">
        <f t="shared" si="47"/>
        <v>0</v>
      </c>
      <c r="BI251" s="152">
        <f t="shared" si="48"/>
        <v>0</v>
      </c>
      <c r="BJ251" s="13" t="s">
        <v>88</v>
      </c>
      <c r="BK251" s="152">
        <f t="shared" si="49"/>
        <v>0</v>
      </c>
      <c r="BL251" s="13" t="s">
        <v>703</v>
      </c>
      <c r="BM251" s="151" t="s">
        <v>1841</v>
      </c>
    </row>
    <row r="252" spans="2:65" s="1" customFormat="1" ht="21.75" customHeight="1">
      <c r="B252" s="28"/>
      <c r="C252" s="139" t="s">
        <v>677</v>
      </c>
      <c r="D252" s="139" t="s">
        <v>178</v>
      </c>
      <c r="E252" s="140" t="s">
        <v>1842</v>
      </c>
      <c r="F252" s="141" t="s">
        <v>1843</v>
      </c>
      <c r="G252" s="142" t="s">
        <v>334</v>
      </c>
      <c r="H252" s="143">
        <v>4</v>
      </c>
      <c r="I252" s="144"/>
      <c r="J252" s="145">
        <f t="shared" si="40"/>
        <v>0</v>
      </c>
      <c r="K252" s="146"/>
      <c r="L252" s="28"/>
      <c r="M252" s="147" t="s">
        <v>1</v>
      </c>
      <c r="N252" s="148" t="s">
        <v>41</v>
      </c>
      <c r="P252" s="149">
        <f t="shared" si="41"/>
        <v>0</v>
      </c>
      <c r="Q252" s="149">
        <v>0</v>
      </c>
      <c r="R252" s="149">
        <f t="shared" si="42"/>
        <v>0</v>
      </c>
      <c r="S252" s="149">
        <v>0</v>
      </c>
      <c r="T252" s="150">
        <f t="shared" si="43"/>
        <v>0</v>
      </c>
      <c r="AR252" s="151" t="s">
        <v>440</v>
      </c>
      <c r="AT252" s="151" t="s">
        <v>178</v>
      </c>
      <c r="AU252" s="151" t="s">
        <v>88</v>
      </c>
      <c r="AY252" s="13" t="s">
        <v>176</v>
      </c>
      <c r="BE252" s="152">
        <f t="shared" si="44"/>
        <v>0</v>
      </c>
      <c r="BF252" s="152">
        <f t="shared" si="45"/>
        <v>0</v>
      </c>
      <c r="BG252" s="152">
        <f t="shared" si="46"/>
        <v>0</v>
      </c>
      <c r="BH252" s="152">
        <f t="shared" si="47"/>
        <v>0</v>
      </c>
      <c r="BI252" s="152">
        <f t="shared" si="48"/>
        <v>0</v>
      </c>
      <c r="BJ252" s="13" t="s">
        <v>88</v>
      </c>
      <c r="BK252" s="152">
        <f t="shared" si="49"/>
        <v>0</v>
      </c>
      <c r="BL252" s="13" t="s">
        <v>440</v>
      </c>
      <c r="BM252" s="151" t="s">
        <v>1844</v>
      </c>
    </row>
    <row r="253" spans="2:65" s="1" customFormat="1" ht="21.75" customHeight="1">
      <c r="B253" s="28"/>
      <c r="C253" s="153" t="s">
        <v>681</v>
      </c>
      <c r="D253" s="153" t="s">
        <v>236</v>
      </c>
      <c r="E253" s="154" t="s">
        <v>1845</v>
      </c>
      <c r="F253" s="155" t="s">
        <v>1846</v>
      </c>
      <c r="G253" s="156" t="s">
        <v>334</v>
      </c>
      <c r="H253" s="157">
        <v>4</v>
      </c>
      <c r="I253" s="158"/>
      <c r="J253" s="159">
        <f t="shared" si="40"/>
        <v>0</v>
      </c>
      <c r="K253" s="160"/>
      <c r="L253" s="161"/>
      <c r="M253" s="162" t="s">
        <v>1</v>
      </c>
      <c r="N253" s="163" t="s">
        <v>41</v>
      </c>
      <c r="P253" s="149">
        <f t="shared" si="41"/>
        <v>0</v>
      </c>
      <c r="Q253" s="149">
        <v>5.5000000000000003E-4</v>
      </c>
      <c r="R253" s="149">
        <f t="shared" si="42"/>
        <v>2.2000000000000001E-3</v>
      </c>
      <c r="S253" s="149">
        <v>0</v>
      </c>
      <c r="T253" s="150">
        <f t="shared" si="43"/>
        <v>0</v>
      </c>
      <c r="AR253" s="151" t="s">
        <v>703</v>
      </c>
      <c r="AT253" s="151" t="s">
        <v>236</v>
      </c>
      <c r="AU253" s="151" t="s">
        <v>88</v>
      </c>
      <c r="AY253" s="13" t="s">
        <v>176</v>
      </c>
      <c r="BE253" s="152">
        <f t="shared" si="44"/>
        <v>0</v>
      </c>
      <c r="BF253" s="152">
        <f t="shared" si="45"/>
        <v>0</v>
      </c>
      <c r="BG253" s="152">
        <f t="shared" si="46"/>
        <v>0</v>
      </c>
      <c r="BH253" s="152">
        <f t="shared" si="47"/>
        <v>0</v>
      </c>
      <c r="BI253" s="152">
        <f t="shared" si="48"/>
        <v>0</v>
      </c>
      <c r="BJ253" s="13" t="s">
        <v>88</v>
      </c>
      <c r="BK253" s="152">
        <f t="shared" si="49"/>
        <v>0</v>
      </c>
      <c r="BL253" s="13" t="s">
        <v>703</v>
      </c>
      <c r="BM253" s="151" t="s">
        <v>1847</v>
      </c>
    </row>
    <row r="254" spans="2:65" s="1" customFormat="1" ht="21.75" customHeight="1">
      <c r="B254" s="28"/>
      <c r="C254" s="139" t="s">
        <v>685</v>
      </c>
      <c r="D254" s="139" t="s">
        <v>178</v>
      </c>
      <c r="E254" s="140" t="s">
        <v>1848</v>
      </c>
      <c r="F254" s="141" t="s">
        <v>1849</v>
      </c>
      <c r="G254" s="142" t="s">
        <v>334</v>
      </c>
      <c r="H254" s="143">
        <v>4</v>
      </c>
      <c r="I254" s="144"/>
      <c r="J254" s="145">
        <f t="shared" si="40"/>
        <v>0</v>
      </c>
      <c r="K254" s="146"/>
      <c r="L254" s="28"/>
      <c r="M254" s="147" t="s">
        <v>1</v>
      </c>
      <c r="N254" s="148" t="s">
        <v>41</v>
      </c>
      <c r="P254" s="149">
        <f t="shared" si="41"/>
        <v>0</v>
      </c>
      <c r="Q254" s="149">
        <v>0</v>
      </c>
      <c r="R254" s="149">
        <f t="shared" si="42"/>
        <v>0</v>
      </c>
      <c r="S254" s="149">
        <v>0</v>
      </c>
      <c r="T254" s="150">
        <f t="shared" si="43"/>
        <v>0</v>
      </c>
      <c r="AR254" s="151" t="s">
        <v>440</v>
      </c>
      <c r="AT254" s="151" t="s">
        <v>178</v>
      </c>
      <c r="AU254" s="151" t="s">
        <v>88</v>
      </c>
      <c r="AY254" s="13" t="s">
        <v>176</v>
      </c>
      <c r="BE254" s="152">
        <f t="shared" si="44"/>
        <v>0</v>
      </c>
      <c r="BF254" s="152">
        <f t="shared" si="45"/>
        <v>0</v>
      </c>
      <c r="BG254" s="152">
        <f t="shared" si="46"/>
        <v>0</v>
      </c>
      <c r="BH254" s="152">
        <f t="shared" si="47"/>
        <v>0</v>
      </c>
      <c r="BI254" s="152">
        <f t="shared" si="48"/>
        <v>0</v>
      </c>
      <c r="BJ254" s="13" t="s">
        <v>88</v>
      </c>
      <c r="BK254" s="152">
        <f t="shared" si="49"/>
        <v>0</v>
      </c>
      <c r="BL254" s="13" t="s">
        <v>440</v>
      </c>
      <c r="BM254" s="151" t="s">
        <v>1850</v>
      </c>
    </row>
    <row r="255" spans="2:65" s="1" customFormat="1" ht="21.75" customHeight="1">
      <c r="B255" s="28"/>
      <c r="C255" s="153" t="s">
        <v>689</v>
      </c>
      <c r="D255" s="153" t="s">
        <v>236</v>
      </c>
      <c r="E255" s="154" t="s">
        <v>1851</v>
      </c>
      <c r="F255" s="155" t="s">
        <v>1852</v>
      </c>
      <c r="G255" s="156" t="s">
        <v>334</v>
      </c>
      <c r="H255" s="157">
        <v>4</v>
      </c>
      <c r="I255" s="158"/>
      <c r="J255" s="159">
        <f t="shared" si="40"/>
        <v>0</v>
      </c>
      <c r="K255" s="160"/>
      <c r="L255" s="161"/>
      <c r="M255" s="162" t="s">
        <v>1</v>
      </c>
      <c r="N255" s="163" t="s">
        <v>41</v>
      </c>
      <c r="P255" s="149">
        <f t="shared" si="41"/>
        <v>0</v>
      </c>
      <c r="Q255" s="149">
        <v>3.2000000000000003E-4</v>
      </c>
      <c r="R255" s="149">
        <f t="shared" si="42"/>
        <v>1.2800000000000001E-3</v>
      </c>
      <c r="S255" s="149">
        <v>0</v>
      </c>
      <c r="T255" s="150">
        <f t="shared" si="43"/>
        <v>0</v>
      </c>
      <c r="AR255" s="151" t="s">
        <v>703</v>
      </c>
      <c r="AT255" s="151" t="s">
        <v>236</v>
      </c>
      <c r="AU255" s="151" t="s">
        <v>88</v>
      </c>
      <c r="AY255" s="13" t="s">
        <v>176</v>
      </c>
      <c r="BE255" s="152">
        <f t="shared" si="44"/>
        <v>0</v>
      </c>
      <c r="BF255" s="152">
        <f t="shared" si="45"/>
        <v>0</v>
      </c>
      <c r="BG255" s="152">
        <f t="shared" si="46"/>
        <v>0</v>
      </c>
      <c r="BH255" s="152">
        <f t="shared" si="47"/>
        <v>0</v>
      </c>
      <c r="BI255" s="152">
        <f t="shared" si="48"/>
        <v>0</v>
      </c>
      <c r="BJ255" s="13" t="s">
        <v>88</v>
      </c>
      <c r="BK255" s="152">
        <f t="shared" si="49"/>
        <v>0</v>
      </c>
      <c r="BL255" s="13" t="s">
        <v>703</v>
      </c>
      <c r="BM255" s="151" t="s">
        <v>1853</v>
      </c>
    </row>
    <row r="256" spans="2:65" s="1" customFormat="1" ht="16.5" customHeight="1">
      <c r="B256" s="28"/>
      <c r="C256" s="139" t="s">
        <v>693</v>
      </c>
      <c r="D256" s="139" t="s">
        <v>178</v>
      </c>
      <c r="E256" s="140" t="s">
        <v>1854</v>
      </c>
      <c r="F256" s="141" t="s">
        <v>1855</v>
      </c>
      <c r="G256" s="142" t="s">
        <v>334</v>
      </c>
      <c r="H256" s="143">
        <v>8</v>
      </c>
      <c r="I256" s="144"/>
      <c r="J256" s="145">
        <f t="shared" si="40"/>
        <v>0</v>
      </c>
      <c r="K256" s="146"/>
      <c r="L256" s="28"/>
      <c r="M256" s="147" t="s">
        <v>1</v>
      </c>
      <c r="N256" s="148" t="s">
        <v>41</v>
      </c>
      <c r="P256" s="149">
        <f t="shared" si="41"/>
        <v>0</v>
      </c>
      <c r="Q256" s="149">
        <v>0</v>
      </c>
      <c r="R256" s="149">
        <f t="shared" si="42"/>
        <v>0</v>
      </c>
      <c r="S256" s="149">
        <v>0</v>
      </c>
      <c r="T256" s="150">
        <f t="shared" si="43"/>
        <v>0</v>
      </c>
      <c r="AR256" s="151" t="s">
        <v>440</v>
      </c>
      <c r="AT256" s="151" t="s">
        <v>178</v>
      </c>
      <c r="AU256" s="151" t="s">
        <v>88</v>
      </c>
      <c r="AY256" s="13" t="s">
        <v>176</v>
      </c>
      <c r="BE256" s="152">
        <f t="shared" si="44"/>
        <v>0</v>
      </c>
      <c r="BF256" s="152">
        <f t="shared" si="45"/>
        <v>0</v>
      </c>
      <c r="BG256" s="152">
        <f t="shared" si="46"/>
        <v>0</v>
      </c>
      <c r="BH256" s="152">
        <f t="shared" si="47"/>
        <v>0</v>
      </c>
      <c r="BI256" s="152">
        <f t="shared" si="48"/>
        <v>0</v>
      </c>
      <c r="BJ256" s="13" t="s">
        <v>88</v>
      </c>
      <c r="BK256" s="152">
        <f t="shared" si="49"/>
        <v>0</v>
      </c>
      <c r="BL256" s="13" t="s">
        <v>440</v>
      </c>
      <c r="BM256" s="151" t="s">
        <v>1856</v>
      </c>
    </row>
    <row r="257" spans="2:65" s="1" customFormat="1" ht="24.25" customHeight="1">
      <c r="B257" s="28"/>
      <c r="C257" s="153" t="s">
        <v>697</v>
      </c>
      <c r="D257" s="153" t="s">
        <v>236</v>
      </c>
      <c r="E257" s="154" t="s">
        <v>1857</v>
      </c>
      <c r="F257" s="155" t="s">
        <v>1858</v>
      </c>
      <c r="G257" s="156" t="s">
        <v>334</v>
      </c>
      <c r="H257" s="157">
        <v>8</v>
      </c>
      <c r="I257" s="158"/>
      <c r="J257" s="159">
        <f t="shared" si="40"/>
        <v>0</v>
      </c>
      <c r="K257" s="160"/>
      <c r="L257" s="161"/>
      <c r="M257" s="162" t="s">
        <v>1</v>
      </c>
      <c r="N257" s="163" t="s">
        <v>41</v>
      </c>
      <c r="P257" s="149">
        <f t="shared" si="41"/>
        <v>0</v>
      </c>
      <c r="Q257" s="149">
        <v>1.6000000000000001E-4</v>
      </c>
      <c r="R257" s="149">
        <f t="shared" si="42"/>
        <v>1.2800000000000001E-3</v>
      </c>
      <c r="S257" s="149">
        <v>0</v>
      </c>
      <c r="T257" s="150">
        <f t="shared" si="43"/>
        <v>0</v>
      </c>
      <c r="AR257" s="151" t="s">
        <v>703</v>
      </c>
      <c r="AT257" s="151" t="s">
        <v>236</v>
      </c>
      <c r="AU257" s="151" t="s">
        <v>88</v>
      </c>
      <c r="AY257" s="13" t="s">
        <v>176</v>
      </c>
      <c r="BE257" s="152">
        <f t="shared" si="44"/>
        <v>0</v>
      </c>
      <c r="BF257" s="152">
        <f t="shared" si="45"/>
        <v>0</v>
      </c>
      <c r="BG257" s="152">
        <f t="shared" si="46"/>
        <v>0</v>
      </c>
      <c r="BH257" s="152">
        <f t="shared" si="47"/>
        <v>0</v>
      </c>
      <c r="BI257" s="152">
        <f t="shared" si="48"/>
        <v>0</v>
      </c>
      <c r="BJ257" s="13" t="s">
        <v>88</v>
      </c>
      <c r="BK257" s="152">
        <f t="shared" si="49"/>
        <v>0</v>
      </c>
      <c r="BL257" s="13" t="s">
        <v>703</v>
      </c>
      <c r="BM257" s="151" t="s">
        <v>1859</v>
      </c>
    </row>
    <row r="258" spans="2:65" s="1" customFormat="1" ht="16.5" customHeight="1">
      <c r="B258" s="28"/>
      <c r="C258" s="139" t="s">
        <v>701</v>
      </c>
      <c r="D258" s="139" t="s">
        <v>178</v>
      </c>
      <c r="E258" s="140" t="s">
        <v>1860</v>
      </c>
      <c r="F258" s="141" t="s">
        <v>1861</v>
      </c>
      <c r="G258" s="142" t="s">
        <v>334</v>
      </c>
      <c r="H258" s="143">
        <v>4</v>
      </c>
      <c r="I258" s="144"/>
      <c r="J258" s="145">
        <f t="shared" si="40"/>
        <v>0</v>
      </c>
      <c r="K258" s="146"/>
      <c r="L258" s="28"/>
      <c r="M258" s="147" t="s">
        <v>1</v>
      </c>
      <c r="N258" s="148" t="s">
        <v>41</v>
      </c>
      <c r="P258" s="149">
        <f t="shared" si="41"/>
        <v>0</v>
      </c>
      <c r="Q258" s="149">
        <v>0</v>
      </c>
      <c r="R258" s="149">
        <f t="shared" si="42"/>
        <v>0</v>
      </c>
      <c r="S258" s="149">
        <v>0</v>
      </c>
      <c r="T258" s="150">
        <f t="shared" si="43"/>
        <v>0</v>
      </c>
      <c r="AR258" s="151" t="s">
        <v>440</v>
      </c>
      <c r="AT258" s="151" t="s">
        <v>178</v>
      </c>
      <c r="AU258" s="151" t="s">
        <v>88</v>
      </c>
      <c r="AY258" s="13" t="s">
        <v>176</v>
      </c>
      <c r="BE258" s="152">
        <f t="shared" si="44"/>
        <v>0</v>
      </c>
      <c r="BF258" s="152">
        <f t="shared" si="45"/>
        <v>0</v>
      </c>
      <c r="BG258" s="152">
        <f t="shared" si="46"/>
        <v>0</v>
      </c>
      <c r="BH258" s="152">
        <f t="shared" si="47"/>
        <v>0</v>
      </c>
      <c r="BI258" s="152">
        <f t="shared" si="48"/>
        <v>0</v>
      </c>
      <c r="BJ258" s="13" t="s">
        <v>88</v>
      </c>
      <c r="BK258" s="152">
        <f t="shared" si="49"/>
        <v>0</v>
      </c>
      <c r="BL258" s="13" t="s">
        <v>440</v>
      </c>
      <c r="BM258" s="151" t="s">
        <v>1862</v>
      </c>
    </row>
    <row r="259" spans="2:65" s="1" customFormat="1" ht="16.5" customHeight="1">
      <c r="B259" s="28"/>
      <c r="C259" s="153" t="s">
        <v>703</v>
      </c>
      <c r="D259" s="153" t="s">
        <v>236</v>
      </c>
      <c r="E259" s="154" t="s">
        <v>1863</v>
      </c>
      <c r="F259" s="155" t="s">
        <v>1864</v>
      </c>
      <c r="G259" s="156" t="s">
        <v>334</v>
      </c>
      <c r="H259" s="157">
        <v>4</v>
      </c>
      <c r="I259" s="158"/>
      <c r="J259" s="159">
        <f t="shared" si="40"/>
        <v>0</v>
      </c>
      <c r="K259" s="160"/>
      <c r="L259" s="161"/>
      <c r="M259" s="162" t="s">
        <v>1</v>
      </c>
      <c r="N259" s="163" t="s">
        <v>41</v>
      </c>
      <c r="P259" s="149">
        <f t="shared" si="41"/>
        <v>0</v>
      </c>
      <c r="Q259" s="149">
        <v>1.3999999999999999E-4</v>
      </c>
      <c r="R259" s="149">
        <f t="shared" si="42"/>
        <v>5.5999999999999995E-4</v>
      </c>
      <c r="S259" s="149">
        <v>0</v>
      </c>
      <c r="T259" s="150">
        <f t="shared" si="43"/>
        <v>0</v>
      </c>
      <c r="AR259" s="151" t="s">
        <v>703</v>
      </c>
      <c r="AT259" s="151" t="s">
        <v>236</v>
      </c>
      <c r="AU259" s="151" t="s">
        <v>88</v>
      </c>
      <c r="AY259" s="13" t="s">
        <v>176</v>
      </c>
      <c r="BE259" s="152">
        <f t="shared" si="44"/>
        <v>0</v>
      </c>
      <c r="BF259" s="152">
        <f t="shared" si="45"/>
        <v>0</v>
      </c>
      <c r="BG259" s="152">
        <f t="shared" si="46"/>
        <v>0</v>
      </c>
      <c r="BH259" s="152">
        <f t="shared" si="47"/>
        <v>0</v>
      </c>
      <c r="BI259" s="152">
        <f t="shared" si="48"/>
        <v>0</v>
      </c>
      <c r="BJ259" s="13" t="s">
        <v>88</v>
      </c>
      <c r="BK259" s="152">
        <f t="shared" si="49"/>
        <v>0</v>
      </c>
      <c r="BL259" s="13" t="s">
        <v>703</v>
      </c>
      <c r="BM259" s="151" t="s">
        <v>1865</v>
      </c>
    </row>
    <row r="260" spans="2:65" s="1" customFormat="1" ht="16.5" customHeight="1">
      <c r="B260" s="28"/>
      <c r="C260" s="139" t="s">
        <v>707</v>
      </c>
      <c r="D260" s="139" t="s">
        <v>178</v>
      </c>
      <c r="E260" s="140" t="s">
        <v>1866</v>
      </c>
      <c r="F260" s="141" t="s">
        <v>1867</v>
      </c>
      <c r="G260" s="142" t="s">
        <v>334</v>
      </c>
      <c r="H260" s="143">
        <v>4</v>
      </c>
      <c r="I260" s="144"/>
      <c r="J260" s="145">
        <f t="shared" si="40"/>
        <v>0</v>
      </c>
      <c r="K260" s="146"/>
      <c r="L260" s="28"/>
      <c r="M260" s="147" t="s">
        <v>1</v>
      </c>
      <c r="N260" s="148" t="s">
        <v>41</v>
      </c>
      <c r="P260" s="149">
        <f t="shared" si="41"/>
        <v>0</v>
      </c>
      <c r="Q260" s="149">
        <v>0</v>
      </c>
      <c r="R260" s="149">
        <f t="shared" si="42"/>
        <v>0</v>
      </c>
      <c r="S260" s="149">
        <v>0</v>
      </c>
      <c r="T260" s="150">
        <f t="shared" si="43"/>
        <v>0</v>
      </c>
      <c r="AR260" s="151" t="s">
        <v>440</v>
      </c>
      <c r="AT260" s="151" t="s">
        <v>178</v>
      </c>
      <c r="AU260" s="151" t="s">
        <v>88</v>
      </c>
      <c r="AY260" s="13" t="s">
        <v>176</v>
      </c>
      <c r="BE260" s="152">
        <f t="shared" si="44"/>
        <v>0</v>
      </c>
      <c r="BF260" s="152">
        <f t="shared" si="45"/>
        <v>0</v>
      </c>
      <c r="BG260" s="152">
        <f t="shared" si="46"/>
        <v>0</v>
      </c>
      <c r="BH260" s="152">
        <f t="shared" si="47"/>
        <v>0</v>
      </c>
      <c r="BI260" s="152">
        <f t="shared" si="48"/>
        <v>0</v>
      </c>
      <c r="BJ260" s="13" t="s">
        <v>88</v>
      </c>
      <c r="BK260" s="152">
        <f t="shared" si="49"/>
        <v>0</v>
      </c>
      <c r="BL260" s="13" t="s">
        <v>440</v>
      </c>
      <c r="BM260" s="151" t="s">
        <v>1868</v>
      </c>
    </row>
    <row r="261" spans="2:65" s="1" customFormat="1" ht="16.5" customHeight="1">
      <c r="B261" s="28"/>
      <c r="C261" s="153" t="s">
        <v>711</v>
      </c>
      <c r="D261" s="153" t="s">
        <v>236</v>
      </c>
      <c r="E261" s="154" t="s">
        <v>1869</v>
      </c>
      <c r="F261" s="155" t="s">
        <v>1870</v>
      </c>
      <c r="G261" s="156" t="s">
        <v>334</v>
      </c>
      <c r="H261" s="157">
        <v>4</v>
      </c>
      <c r="I261" s="158"/>
      <c r="J261" s="159">
        <f t="shared" si="40"/>
        <v>0</v>
      </c>
      <c r="K261" s="160"/>
      <c r="L261" s="161"/>
      <c r="M261" s="162" t="s">
        <v>1</v>
      </c>
      <c r="N261" s="163" t="s">
        <v>41</v>
      </c>
      <c r="P261" s="149">
        <f t="shared" si="41"/>
        <v>0</v>
      </c>
      <c r="Q261" s="149">
        <v>1.7000000000000001E-4</v>
      </c>
      <c r="R261" s="149">
        <f t="shared" si="42"/>
        <v>6.8000000000000005E-4</v>
      </c>
      <c r="S261" s="149">
        <v>0</v>
      </c>
      <c r="T261" s="150">
        <f t="shared" si="43"/>
        <v>0</v>
      </c>
      <c r="AR261" s="151" t="s">
        <v>703</v>
      </c>
      <c r="AT261" s="151" t="s">
        <v>236</v>
      </c>
      <c r="AU261" s="151" t="s">
        <v>88</v>
      </c>
      <c r="AY261" s="13" t="s">
        <v>176</v>
      </c>
      <c r="BE261" s="152">
        <f t="shared" si="44"/>
        <v>0</v>
      </c>
      <c r="BF261" s="152">
        <f t="shared" si="45"/>
        <v>0</v>
      </c>
      <c r="BG261" s="152">
        <f t="shared" si="46"/>
        <v>0</v>
      </c>
      <c r="BH261" s="152">
        <f t="shared" si="47"/>
        <v>0</v>
      </c>
      <c r="BI261" s="152">
        <f t="shared" si="48"/>
        <v>0</v>
      </c>
      <c r="BJ261" s="13" t="s">
        <v>88</v>
      </c>
      <c r="BK261" s="152">
        <f t="shared" si="49"/>
        <v>0</v>
      </c>
      <c r="BL261" s="13" t="s">
        <v>703</v>
      </c>
      <c r="BM261" s="151" t="s">
        <v>1871</v>
      </c>
    </row>
    <row r="262" spans="2:65" s="1" customFormat="1" ht="16.5" customHeight="1">
      <c r="B262" s="28"/>
      <c r="C262" s="139" t="s">
        <v>715</v>
      </c>
      <c r="D262" s="139" t="s">
        <v>178</v>
      </c>
      <c r="E262" s="140" t="s">
        <v>1872</v>
      </c>
      <c r="F262" s="141" t="s">
        <v>1873</v>
      </c>
      <c r="G262" s="142" t="s">
        <v>334</v>
      </c>
      <c r="H262" s="143">
        <v>4</v>
      </c>
      <c r="I262" s="144"/>
      <c r="J262" s="145">
        <f t="shared" si="40"/>
        <v>0</v>
      </c>
      <c r="K262" s="146"/>
      <c r="L262" s="28"/>
      <c r="M262" s="147" t="s">
        <v>1</v>
      </c>
      <c r="N262" s="148" t="s">
        <v>41</v>
      </c>
      <c r="P262" s="149">
        <f t="shared" si="41"/>
        <v>0</v>
      </c>
      <c r="Q262" s="149">
        <v>0</v>
      </c>
      <c r="R262" s="149">
        <f t="shared" si="42"/>
        <v>0</v>
      </c>
      <c r="S262" s="149">
        <v>0</v>
      </c>
      <c r="T262" s="150">
        <f t="shared" si="43"/>
        <v>0</v>
      </c>
      <c r="AR262" s="151" t="s">
        <v>440</v>
      </c>
      <c r="AT262" s="151" t="s">
        <v>178</v>
      </c>
      <c r="AU262" s="151" t="s">
        <v>88</v>
      </c>
      <c r="AY262" s="13" t="s">
        <v>176</v>
      </c>
      <c r="BE262" s="152">
        <f t="shared" si="44"/>
        <v>0</v>
      </c>
      <c r="BF262" s="152">
        <f t="shared" si="45"/>
        <v>0</v>
      </c>
      <c r="BG262" s="152">
        <f t="shared" si="46"/>
        <v>0</v>
      </c>
      <c r="BH262" s="152">
        <f t="shared" si="47"/>
        <v>0</v>
      </c>
      <c r="BI262" s="152">
        <f t="shared" si="48"/>
        <v>0</v>
      </c>
      <c r="BJ262" s="13" t="s">
        <v>88</v>
      </c>
      <c r="BK262" s="152">
        <f t="shared" si="49"/>
        <v>0</v>
      </c>
      <c r="BL262" s="13" t="s">
        <v>440</v>
      </c>
      <c r="BM262" s="151" t="s">
        <v>1874</v>
      </c>
    </row>
    <row r="263" spans="2:65" s="1" customFormat="1" ht="16.5" customHeight="1">
      <c r="B263" s="28"/>
      <c r="C263" s="153" t="s">
        <v>719</v>
      </c>
      <c r="D263" s="153" t="s">
        <v>236</v>
      </c>
      <c r="E263" s="154" t="s">
        <v>1875</v>
      </c>
      <c r="F263" s="155" t="s">
        <v>1876</v>
      </c>
      <c r="G263" s="156" t="s">
        <v>334</v>
      </c>
      <c r="H263" s="157">
        <v>4</v>
      </c>
      <c r="I263" s="158"/>
      <c r="J263" s="159">
        <f t="shared" si="40"/>
        <v>0</v>
      </c>
      <c r="K263" s="160"/>
      <c r="L263" s="161"/>
      <c r="M263" s="162" t="s">
        <v>1</v>
      </c>
      <c r="N263" s="163" t="s">
        <v>41</v>
      </c>
      <c r="P263" s="149">
        <f t="shared" si="41"/>
        <v>0</v>
      </c>
      <c r="Q263" s="149">
        <v>0</v>
      </c>
      <c r="R263" s="149">
        <f t="shared" si="42"/>
        <v>0</v>
      </c>
      <c r="S263" s="149">
        <v>0</v>
      </c>
      <c r="T263" s="150">
        <f t="shared" si="43"/>
        <v>0</v>
      </c>
      <c r="AR263" s="151" t="s">
        <v>703</v>
      </c>
      <c r="AT263" s="151" t="s">
        <v>236</v>
      </c>
      <c r="AU263" s="151" t="s">
        <v>88</v>
      </c>
      <c r="AY263" s="13" t="s">
        <v>176</v>
      </c>
      <c r="BE263" s="152">
        <f t="shared" si="44"/>
        <v>0</v>
      </c>
      <c r="BF263" s="152">
        <f t="shared" si="45"/>
        <v>0</v>
      </c>
      <c r="BG263" s="152">
        <f t="shared" si="46"/>
        <v>0</v>
      </c>
      <c r="BH263" s="152">
        <f t="shared" si="47"/>
        <v>0</v>
      </c>
      <c r="BI263" s="152">
        <f t="shared" si="48"/>
        <v>0</v>
      </c>
      <c r="BJ263" s="13" t="s">
        <v>88</v>
      </c>
      <c r="BK263" s="152">
        <f t="shared" si="49"/>
        <v>0</v>
      </c>
      <c r="BL263" s="13" t="s">
        <v>703</v>
      </c>
      <c r="BM263" s="151" t="s">
        <v>1877</v>
      </c>
    </row>
    <row r="264" spans="2:65" s="1" customFormat="1" ht="16.5" customHeight="1">
      <c r="B264" s="28"/>
      <c r="C264" s="139" t="s">
        <v>723</v>
      </c>
      <c r="D264" s="139" t="s">
        <v>178</v>
      </c>
      <c r="E264" s="140" t="s">
        <v>1878</v>
      </c>
      <c r="F264" s="141" t="s">
        <v>1879</v>
      </c>
      <c r="G264" s="142" t="s">
        <v>334</v>
      </c>
      <c r="H264" s="143">
        <v>4</v>
      </c>
      <c r="I264" s="144"/>
      <c r="J264" s="145">
        <f t="shared" si="40"/>
        <v>0</v>
      </c>
      <c r="K264" s="146"/>
      <c r="L264" s="28"/>
      <c r="M264" s="147" t="s">
        <v>1</v>
      </c>
      <c r="N264" s="148" t="s">
        <v>41</v>
      </c>
      <c r="P264" s="149">
        <f t="shared" si="41"/>
        <v>0</v>
      </c>
      <c r="Q264" s="149">
        <v>0</v>
      </c>
      <c r="R264" s="149">
        <f t="shared" si="42"/>
        <v>0</v>
      </c>
      <c r="S264" s="149">
        <v>0</v>
      </c>
      <c r="T264" s="150">
        <f t="shared" si="43"/>
        <v>0</v>
      </c>
      <c r="AR264" s="151" t="s">
        <v>440</v>
      </c>
      <c r="AT264" s="151" t="s">
        <v>178</v>
      </c>
      <c r="AU264" s="151" t="s">
        <v>88</v>
      </c>
      <c r="AY264" s="13" t="s">
        <v>176</v>
      </c>
      <c r="BE264" s="152">
        <f t="shared" si="44"/>
        <v>0</v>
      </c>
      <c r="BF264" s="152">
        <f t="shared" si="45"/>
        <v>0</v>
      </c>
      <c r="BG264" s="152">
        <f t="shared" si="46"/>
        <v>0</v>
      </c>
      <c r="BH264" s="152">
        <f t="shared" si="47"/>
        <v>0</v>
      </c>
      <c r="BI264" s="152">
        <f t="shared" si="48"/>
        <v>0</v>
      </c>
      <c r="BJ264" s="13" t="s">
        <v>88</v>
      </c>
      <c r="BK264" s="152">
        <f t="shared" si="49"/>
        <v>0</v>
      </c>
      <c r="BL264" s="13" t="s">
        <v>440</v>
      </c>
      <c r="BM264" s="151" t="s">
        <v>1880</v>
      </c>
    </row>
    <row r="265" spans="2:65" s="1" customFormat="1" ht="16.5" customHeight="1">
      <c r="B265" s="28"/>
      <c r="C265" s="153" t="s">
        <v>727</v>
      </c>
      <c r="D265" s="153" t="s">
        <v>236</v>
      </c>
      <c r="E265" s="154" t="s">
        <v>1881</v>
      </c>
      <c r="F265" s="155" t="s">
        <v>1882</v>
      </c>
      <c r="G265" s="156" t="s">
        <v>334</v>
      </c>
      <c r="H265" s="157">
        <v>4</v>
      </c>
      <c r="I265" s="158"/>
      <c r="J265" s="159">
        <f t="shared" si="40"/>
        <v>0</v>
      </c>
      <c r="K265" s="160"/>
      <c r="L265" s="161"/>
      <c r="M265" s="162" t="s">
        <v>1</v>
      </c>
      <c r="N265" s="163" t="s">
        <v>41</v>
      </c>
      <c r="P265" s="149">
        <f t="shared" si="41"/>
        <v>0</v>
      </c>
      <c r="Q265" s="149">
        <v>0</v>
      </c>
      <c r="R265" s="149">
        <f t="shared" si="42"/>
        <v>0</v>
      </c>
      <c r="S265" s="149">
        <v>0</v>
      </c>
      <c r="T265" s="150">
        <f t="shared" si="43"/>
        <v>0</v>
      </c>
      <c r="AR265" s="151" t="s">
        <v>703</v>
      </c>
      <c r="AT265" s="151" t="s">
        <v>236</v>
      </c>
      <c r="AU265" s="151" t="s">
        <v>88</v>
      </c>
      <c r="AY265" s="13" t="s">
        <v>176</v>
      </c>
      <c r="BE265" s="152">
        <f t="shared" si="44"/>
        <v>0</v>
      </c>
      <c r="BF265" s="152">
        <f t="shared" si="45"/>
        <v>0</v>
      </c>
      <c r="BG265" s="152">
        <f t="shared" si="46"/>
        <v>0</v>
      </c>
      <c r="BH265" s="152">
        <f t="shared" si="47"/>
        <v>0</v>
      </c>
      <c r="BI265" s="152">
        <f t="shared" si="48"/>
        <v>0</v>
      </c>
      <c r="BJ265" s="13" t="s">
        <v>88</v>
      </c>
      <c r="BK265" s="152">
        <f t="shared" si="49"/>
        <v>0</v>
      </c>
      <c r="BL265" s="13" t="s">
        <v>703</v>
      </c>
      <c r="BM265" s="151" t="s">
        <v>1883</v>
      </c>
    </row>
    <row r="266" spans="2:65" s="1" customFormat="1" ht="21.75" customHeight="1">
      <c r="B266" s="28"/>
      <c r="C266" s="139" t="s">
        <v>731</v>
      </c>
      <c r="D266" s="139" t="s">
        <v>178</v>
      </c>
      <c r="E266" s="140" t="s">
        <v>1884</v>
      </c>
      <c r="F266" s="141" t="s">
        <v>1885</v>
      </c>
      <c r="G266" s="142" t="s">
        <v>334</v>
      </c>
      <c r="H266" s="143">
        <v>8</v>
      </c>
      <c r="I266" s="144"/>
      <c r="J266" s="145">
        <f t="shared" si="40"/>
        <v>0</v>
      </c>
      <c r="K266" s="146"/>
      <c r="L266" s="28"/>
      <c r="M266" s="147" t="s">
        <v>1</v>
      </c>
      <c r="N266" s="148" t="s">
        <v>41</v>
      </c>
      <c r="P266" s="149">
        <f t="shared" si="41"/>
        <v>0</v>
      </c>
      <c r="Q266" s="149">
        <v>0</v>
      </c>
      <c r="R266" s="149">
        <f t="shared" si="42"/>
        <v>0</v>
      </c>
      <c r="S266" s="149">
        <v>0</v>
      </c>
      <c r="T266" s="150">
        <f t="shared" si="43"/>
        <v>0</v>
      </c>
      <c r="AR266" s="151" t="s">
        <v>440</v>
      </c>
      <c r="AT266" s="151" t="s">
        <v>178</v>
      </c>
      <c r="AU266" s="151" t="s">
        <v>88</v>
      </c>
      <c r="AY266" s="13" t="s">
        <v>176</v>
      </c>
      <c r="BE266" s="152">
        <f t="shared" si="44"/>
        <v>0</v>
      </c>
      <c r="BF266" s="152">
        <f t="shared" si="45"/>
        <v>0</v>
      </c>
      <c r="BG266" s="152">
        <f t="shared" si="46"/>
        <v>0</v>
      </c>
      <c r="BH266" s="152">
        <f t="shared" si="47"/>
        <v>0</v>
      </c>
      <c r="BI266" s="152">
        <f t="shared" si="48"/>
        <v>0</v>
      </c>
      <c r="BJ266" s="13" t="s">
        <v>88</v>
      </c>
      <c r="BK266" s="152">
        <f t="shared" si="49"/>
        <v>0</v>
      </c>
      <c r="BL266" s="13" t="s">
        <v>440</v>
      </c>
      <c r="BM266" s="151" t="s">
        <v>1886</v>
      </c>
    </row>
    <row r="267" spans="2:65" s="1" customFormat="1" ht="24.25" customHeight="1">
      <c r="B267" s="28"/>
      <c r="C267" s="153" t="s">
        <v>735</v>
      </c>
      <c r="D267" s="153" t="s">
        <v>236</v>
      </c>
      <c r="E267" s="154" t="s">
        <v>1887</v>
      </c>
      <c r="F267" s="155" t="s">
        <v>1888</v>
      </c>
      <c r="G267" s="156" t="s">
        <v>334</v>
      </c>
      <c r="H267" s="157">
        <v>8</v>
      </c>
      <c r="I267" s="158"/>
      <c r="J267" s="159">
        <f t="shared" si="40"/>
        <v>0</v>
      </c>
      <c r="K267" s="160"/>
      <c r="L267" s="161"/>
      <c r="M267" s="162" t="s">
        <v>1</v>
      </c>
      <c r="N267" s="163" t="s">
        <v>41</v>
      </c>
      <c r="P267" s="149">
        <f t="shared" si="41"/>
        <v>0</v>
      </c>
      <c r="Q267" s="149">
        <v>2.4000000000000001E-4</v>
      </c>
      <c r="R267" s="149">
        <f t="shared" si="42"/>
        <v>1.92E-3</v>
      </c>
      <c r="S267" s="149">
        <v>0</v>
      </c>
      <c r="T267" s="150">
        <f t="shared" si="43"/>
        <v>0</v>
      </c>
      <c r="AR267" s="151" t="s">
        <v>703</v>
      </c>
      <c r="AT267" s="151" t="s">
        <v>236</v>
      </c>
      <c r="AU267" s="151" t="s">
        <v>88</v>
      </c>
      <c r="AY267" s="13" t="s">
        <v>176</v>
      </c>
      <c r="BE267" s="152">
        <f t="shared" si="44"/>
        <v>0</v>
      </c>
      <c r="BF267" s="152">
        <f t="shared" si="45"/>
        <v>0</v>
      </c>
      <c r="BG267" s="152">
        <f t="shared" si="46"/>
        <v>0</v>
      </c>
      <c r="BH267" s="152">
        <f t="shared" si="47"/>
        <v>0</v>
      </c>
      <c r="BI267" s="152">
        <f t="shared" si="48"/>
        <v>0</v>
      </c>
      <c r="BJ267" s="13" t="s">
        <v>88</v>
      </c>
      <c r="BK267" s="152">
        <f t="shared" si="49"/>
        <v>0</v>
      </c>
      <c r="BL267" s="13" t="s">
        <v>703</v>
      </c>
      <c r="BM267" s="151" t="s">
        <v>1889</v>
      </c>
    </row>
    <row r="268" spans="2:65" s="1" customFormat="1" ht="21.75" customHeight="1">
      <c r="B268" s="28"/>
      <c r="C268" s="139" t="s">
        <v>739</v>
      </c>
      <c r="D268" s="139" t="s">
        <v>178</v>
      </c>
      <c r="E268" s="140" t="s">
        <v>1890</v>
      </c>
      <c r="F268" s="141" t="s">
        <v>1891</v>
      </c>
      <c r="G268" s="142" t="s">
        <v>334</v>
      </c>
      <c r="H268" s="143">
        <v>60</v>
      </c>
      <c r="I268" s="144"/>
      <c r="J268" s="145">
        <f t="shared" si="40"/>
        <v>0</v>
      </c>
      <c r="K268" s="146"/>
      <c r="L268" s="28"/>
      <c r="M268" s="147" t="s">
        <v>1</v>
      </c>
      <c r="N268" s="148" t="s">
        <v>41</v>
      </c>
      <c r="P268" s="149">
        <f t="shared" si="41"/>
        <v>0</v>
      </c>
      <c r="Q268" s="149">
        <v>0</v>
      </c>
      <c r="R268" s="149">
        <f t="shared" si="42"/>
        <v>0</v>
      </c>
      <c r="S268" s="149">
        <v>0</v>
      </c>
      <c r="T268" s="150">
        <f t="shared" si="43"/>
        <v>0</v>
      </c>
      <c r="AR268" s="151" t="s">
        <v>440</v>
      </c>
      <c r="AT268" s="151" t="s">
        <v>178</v>
      </c>
      <c r="AU268" s="151" t="s">
        <v>88</v>
      </c>
      <c r="AY268" s="13" t="s">
        <v>176</v>
      </c>
      <c r="BE268" s="152">
        <f t="shared" si="44"/>
        <v>0</v>
      </c>
      <c r="BF268" s="152">
        <f t="shared" si="45"/>
        <v>0</v>
      </c>
      <c r="BG268" s="152">
        <f t="shared" si="46"/>
        <v>0</v>
      </c>
      <c r="BH268" s="152">
        <f t="shared" si="47"/>
        <v>0</v>
      </c>
      <c r="BI268" s="152">
        <f t="shared" si="48"/>
        <v>0</v>
      </c>
      <c r="BJ268" s="13" t="s">
        <v>88</v>
      </c>
      <c r="BK268" s="152">
        <f t="shared" si="49"/>
        <v>0</v>
      </c>
      <c r="BL268" s="13" t="s">
        <v>440</v>
      </c>
      <c r="BM268" s="151" t="s">
        <v>1892</v>
      </c>
    </row>
    <row r="269" spans="2:65" s="1" customFormat="1" ht="37.75" customHeight="1">
      <c r="B269" s="28"/>
      <c r="C269" s="139" t="s">
        <v>743</v>
      </c>
      <c r="D269" s="139" t="s">
        <v>178</v>
      </c>
      <c r="E269" s="140" t="s">
        <v>1893</v>
      </c>
      <c r="F269" s="141" t="s">
        <v>1894</v>
      </c>
      <c r="G269" s="142" t="s">
        <v>334</v>
      </c>
      <c r="H269" s="143">
        <v>50</v>
      </c>
      <c r="I269" s="144"/>
      <c r="J269" s="145">
        <f t="shared" si="40"/>
        <v>0</v>
      </c>
      <c r="K269" s="146"/>
      <c r="L269" s="28"/>
      <c r="M269" s="147" t="s">
        <v>1</v>
      </c>
      <c r="N269" s="148" t="s">
        <v>41</v>
      </c>
      <c r="P269" s="149">
        <f t="shared" si="41"/>
        <v>0</v>
      </c>
      <c r="Q269" s="149">
        <v>0</v>
      </c>
      <c r="R269" s="149">
        <f t="shared" si="42"/>
        <v>0</v>
      </c>
      <c r="S269" s="149">
        <v>0</v>
      </c>
      <c r="T269" s="150">
        <f t="shared" si="43"/>
        <v>0</v>
      </c>
      <c r="AR269" s="151" t="s">
        <v>440</v>
      </c>
      <c r="AT269" s="151" t="s">
        <v>178</v>
      </c>
      <c r="AU269" s="151" t="s">
        <v>88</v>
      </c>
      <c r="AY269" s="13" t="s">
        <v>176</v>
      </c>
      <c r="BE269" s="152">
        <f t="shared" si="44"/>
        <v>0</v>
      </c>
      <c r="BF269" s="152">
        <f t="shared" si="45"/>
        <v>0</v>
      </c>
      <c r="BG269" s="152">
        <f t="shared" si="46"/>
        <v>0</v>
      </c>
      <c r="BH269" s="152">
        <f t="shared" si="47"/>
        <v>0</v>
      </c>
      <c r="BI269" s="152">
        <f t="shared" si="48"/>
        <v>0</v>
      </c>
      <c r="BJ269" s="13" t="s">
        <v>88</v>
      </c>
      <c r="BK269" s="152">
        <f t="shared" si="49"/>
        <v>0</v>
      </c>
      <c r="BL269" s="13" t="s">
        <v>440</v>
      </c>
      <c r="BM269" s="151" t="s">
        <v>1895</v>
      </c>
    </row>
    <row r="270" spans="2:65" s="1" customFormat="1" ht="16.5" customHeight="1">
      <c r="B270" s="28"/>
      <c r="C270" s="139" t="s">
        <v>747</v>
      </c>
      <c r="D270" s="139" t="s">
        <v>178</v>
      </c>
      <c r="E270" s="140" t="s">
        <v>1896</v>
      </c>
      <c r="F270" s="141" t="s">
        <v>1897</v>
      </c>
      <c r="G270" s="142" t="s">
        <v>334</v>
      </c>
      <c r="H270" s="143">
        <v>40</v>
      </c>
      <c r="I270" s="144"/>
      <c r="J270" s="145">
        <f t="shared" si="40"/>
        <v>0</v>
      </c>
      <c r="K270" s="146"/>
      <c r="L270" s="28"/>
      <c r="M270" s="147" t="s">
        <v>1</v>
      </c>
      <c r="N270" s="148" t="s">
        <v>41</v>
      </c>
      <c r="P270" s="149">
        <f t="shared" si="41"/>
        <v>0</v>
      </c>
      <c r="Q270" s="149">
        <v>0</v>
      </c>
      <c r="R270" s="149">
        <f t="shared" si="42"/>
        <v>0</v>
      </c>
      <c r="S270" s="149">
        <v>0</v>
      </c>
      <c r="T270" s="150">
        <f t="shared" si="43"/>
        <v>0</v>
      </c>
      <c r="AR270" s="151" t="s">
        <v>440</v>
      </c>
      <c r="AT270" s="151" t="s">
        <v>178</v>
      </c>
      <c r="AU270" s="151" t="s">
        <v>88</v>
      </c>
      <c r="AY270" s="13" t="s">
        <v>176</v>
      </c>
      <c r="BE270" s="152">
        <f t="shared" si="44"/>
        <v>0</v>
      </c>
      <c r="BF270" s="152">
        <f t="shared" si="45"/>
        <v>0</v>
      </c>
      <c r="BG270" s="152">
        <f t="shared" si="46"/>
        <v>0</v>
      </c>
      <c r="BH270" s="152">
        <f t="shared" si="47"/>
        <v>0</v>
      </c>
      <c r="BI270" s="152">
        <f t="shared" si="48"/>
        <v>0</v>
      </c>
      <c r="BJ270" s="13" t="s">
        <v>88</v>
      </c>
      <c r="BK270" s="152">
        <f t="shared" si="49"/>
        <v>0</v>
      </c>
      <c r="BL270" s="13" t="s">
        <v>440</v>
      </c>
      <c r="BM270" s="151" t="s">
        <v>1898</v>
      </c>
    </row>
    <row r="271" spans="2:65" s="1" customFormat="1" ht="24.25" customHeight="1">
      <c r="B271" s="28"/>
      <c r="C271" s="139" t="s">
        <v>751</v>
      </c>
      <c r="D271" s="139" t="s">
        <v>178</v>
      </c>
      <c r="E271" s="140" t="s">
        <v>1899</v>
      </c>
      <c r="F271" s="141" t="s">
        <v>1900</v>
      </c>
      <c r="G271" s="142" t="s">
        <v>334</v>
      </c>
      <c r="H271" s="143">
        <v>60</v>
      </c>
      <c r="I271" s="144"/>
      <c r="J271" s="145">
        <f t="shared" si="40"/>
        <v>0</v>
      </c>
      <c r="K271" s="146"/>
      <c r="L271" s="28"/>
      <c r="M271" s="147" t="s">
        <v>1</v>
      </c>
      <c r="N271" s="148" t="s">
        <v>41</v>
      </c>
      <c r="P271" s="149">
        <f t="shared" si="41"/>
        <v>0</v>
      </c>
      <c r="Q271" s="149">
        <v>0</v>
      </c>
      <c r="R271" s="149">
        <f t="shared" si="42"/>
        <v>0</v>
      </c>
      <c r="S271" s="149">
        <v>0</v>
      </c>
      <c r="T271" s="150">
        <f t="shared" si="43"/>
        <v>0</v>
      </c>
      <c r="AR271" s="151" t="s">
        <v>440</v>
      </c>
      <c r="AT271" s="151" t="s">
        <v>178</v>
      </c>
      <c r="AU271" s="151" t="s">
        <v>88</v>
      </c>
      <c r="AY271" s="13" t="s">
        <v>176</v>
      </c>
      <c r="BE271" s="152">
        <f t="shared" si="44"/>
        <v>0</v>
      </c>
      <c r="BF271" s="152">
        <f t="shared" si="45"/>
        <v>0</v>
      </c>
      <c r="BG271" s="152">
        <f t="shared" si="46"/>
        <v>0</v>
      </c>
      <c r="BH271" s="152">
        <f t="shared" si="47"/>
        <v>0</v>
      </c>
      <c r="BI271" s="152">
        <f t="shared" si="48"/>
        <v>0</v>
      </c>
      <c r="BJ271" s="13" t="s">
        <v>88</v>
      </c>
      <c r="BK271" s="152">
        <f t="shared" si="49"/>
        <v>0</v>
      </c>
      <c r="BL271" s="13" t="s">
        <v>440</v>
      </c>
      <c r="BM271" s="151" t="s">
        <v>1901</v>
      </c>
    </row>
    <row r="272" spans="2:65" s="1" customFormat="1" ht="21.75" customHeight="1">
      <c r="B272" s="28"/>
      <c r="C272" s="139" t="s">
        <v>755</v>
      </c>
      <c r="D272" s="139" t="s">
        <v>178</v>
      </c>
      <c r="E272" s="140" t="s">
        <v>1902</v>
      </c>
      <c r="F272" s="141" t="s">
        <v>1903</v>
      </c>
      <c r="G272" s="142" t="s">
        <v>261</v>
      </c>
      <c r="H272" s="143">
        <v>200</v>
      </c>
      <c r="I272" s="144"/>
      <c r="J272" s="145">
        <f t="shared" ref="J272:J303" si="50">ROUND(I272*H272,2)</f>
        <v>0</v>
      </c>
      <c r="K272" s="146"/>
      <c r="L272" s="28"/>
      <c r="M272" s="147" t="s">
        <v>1</v>
      </c>
      <c r="N272" s="148" t="s">
        <v>41</v>
      </c>
      <c r="P272" s="149">
        <f t="shared" ref="P272:P303" si="51">O272*H272</f>
        <v>0</v>
      </c>
      <c r="Q272" s="149">
        <v>0</v>
      </c>
      <c r="R272" s="149">
        <f t="shared" ref="R272:R303" si="52">Q272*H272</f>
        <v>0</v>
      </c>
      <c r="S272" s="149">
        <v>0</v>
      </c>
      <c r="T272" s="150">
        <f t="shared" ref="T272:T303" si="53">S272*H272</f>
        <v>0</v>
      </c>
      <c r="AR272" s="151" t="s">
        <v>440</v>
      </c>
      <c r="AT272" s="151" t="s">
        <v>178</v>
      </c>
      <c r="AU272" s="151" t="s">
        <v>88</v>
      </c>
      <c r="AY272" s="13" t="s">
        <v>176</v>
      </c>
      <c r="BE272" s="152">
        <f t="shared" ref="BE272:BE294" si="54">IF(N272="základná",J272,0)</f>
        <v>0</v>
      </c>
      <c r="BF272" s="152">
        <f t="shared" ref="BF272:BF294" si="55">IF(N272="znížená",J272,0)</f>
        <v>0</v>
      </c>
      <c r="BG272" s="152">
        <f t="shared" ref="BG272:BG294" si="56">IF(N272="zákl. prenesená",J272,0)</f>
        <v>0</v>
      </c>
      <c r="BH272" s="152">
        <f t="shared" ref="BH272:BH294" si="57">IF(N272="zníž. prenesená",J272,0)</f>
        <v>0</v>
      </c>
      <c r="BI272" s="152">
        <f t="shared" ref="BI272:BI294" si="58">IF(N272="nulová",J272,0)</f>
        <v>0</v>
      </c>
      <c r="BJ272" s="13" t="s">
        <v>88</v>
      </c>
      <c r="BK272" s="152">
        <f t="shared" ref="BK272:BK294" si="59">ROUND(I272*H272,2)</f>
        <v>0</v>
      </c>
      <c r="BL272" s="13" t="s">
        <v>440</v>
      </c>
      <c r="BM272" s="151" t="s">
        <v>1904</v>
      </c>
    </row>
    <row r="273" spans="2:65" s="1" customFormat="1" ht="16.5" customHeight="1">
      <c r="B273" s="28"/>
      <c r="C273" s="153" t="s">
        <v>761</v>
      </c>
      <c r="D273" s="153" t="s">
        <v>236</v>
      </c>
      <c r="E273" s="154" t="s">
        <v>1905</v>
      </c>
      <c r="F273" s="155" t="s">
        <v>1906</v>
      </c>
      <c r="G273" s="156" t="s">
        <v>261</v>
      </c>
      <c r="H273" s="157">
        <v>200</v>
      </c>
      <c r="I273" s="158"/>
      <c r="J273" s="159">
        <f t="shared" si="50"/>
        <v>0</v>
      </c>
      <c r="K273" s="160"/>
      <c r="L273" s="161"/>
      <c r="M273" s="162" t="s">
        <v>1</v>
      </c>
      <c r="N273" s="163" t="s">
        <v>41</v>
      </c>
      <c r="P273" s="149">
        <f t="shared" si="51"/>
        <v>0</v>
      </c>
      <c r="Q273" s="149">
        <v>5.0000000000000002E-5</v>
      </c>
      <c r="R273" s="149">
        <f t="shared" si="52"/>
        <v>0.01</v>
      </c>
      <c r="S273" s="149">
        <v>0</v>
      </c>
      <c r="T273" s="150">
        <f t="shared" si="53"/>
        <v>0</v>
      </c>
      <c r="AR273" s="151" t="s">
        <v>703</v>
      </c>
      <c r="AT273" s="151" t="s">
        <v>236</v>
      </c>
      <c r="AU273" s="151" t="s">
        <v>88</v>
      </c>
      <c r="AY273" s="13" t="s">
        <v>176</v>
      </c>
      <c r="BE273" s="152">
        <f t="shared" si="54"/>
        <v>0</v>
      </c>
      <c r="BF273" s="152">
        <f t="shared" si="55"/>
        <v>0</v>
      </c>
      <c r="BG273" s="152">
        <f t="shared" si="56"/>
        <v>0</v>
      </c>
      <c r="BH273" s="152">
        <f t="shared" si="57"/>
        <v>0</v>
      </c>
      <c r="BI273" s="152">
        <f t="shared" si="58"/>
        <v>0</v>
      </c>
      <c r="BJ273" s="13" t="s">
        <v>88</v>
      </c>
      <c r="BK273" s="152">
        <f t="shared" si="59"/>
        <v>0</v>
      </c>
      <c r="BL273" s="13" t="s">
        <v>703</v>
      </c>
      <c r="BM273" s="151" t="s">
        <v>1907</v>
      </c>
    </row>
    <row r="274" spans="2:65" s="1" customFormat="1" ht="16.5" customHeight="1">
      <c r="B274" s="28"/>
      <c r="C274" s="153" t="s">
        <v>765</v>
      </c>
      <c r="D274" s="153" t="s">
        <v>236</v>
      </c>
      <c r="E274" s="154" t="s">
        <v>1908</v>
      </c>
      <c r="F274" s="155" t="s">
        <v>1909</v>
      </c>
      <c r="G274" s="156" t="s">
        <v>261</v>
      </c>
      <c r="H274" s="157">
        <v>200</v>
      </c>
      <c r="I274" s="158"/>
      <c r="J274" s="159">
        <f t="shared" si="50"/>
        <v>0</v>
      </c>
      <c r="K274" s="160"/>
      <c r="L274" s="161"/>
      <c r="M274" s="162" t="s">
        <v>1</v>
      </c>
      <c r="N274" s="163" t="s">
        <v>41</v>
      </c>
      <c r="P274" s="149">
        <f t="shared" si="51"/>
        <v>0</v>
      </c>
      <c r="Q274" s="149">
        <v>5.0000000000000002E-5</v>
      </c>
      <c r="R274" s="149">
        <f t="shared" si="52"/>
        <v>0.01</v>
      </c>
      <c r="S274" s="149">
        <v>0</v>
      </c>
      <c r="T274" s="150">
        <f t="shared" si="53"/>
        <v>0</v>
      </c>
      <c r="AR274" s="151" t="s">
        <v>703</v>
      </c>
      <c r="AT274" s="151" t="s">
        <v>236</v>
      </c>
      <c r="AU274" s="151" t="s">
        <v>88</v>
      </c>
      <c r="AY274" s="13" t="s">
        <v>176</v>
      </c>
      <c r="BE274" s="152">
        <f t="shared" si="54"/>
        <v>0</v>
      </c>
      <c r="BF274" s="152">
        <f t="shared" si="55"/>
        <v>0</v>
      </c>
      <c r="BG274" s="152">
        <f t="shared" si="56"/>
        <v>0</v>
      </c>
      <c r="BH274" s="152">
        <f t="shared" si="57"/>
        <v>0</v>
      </c>
      <c r="BI274" s="152">
        <f t="shared" si="58"/>
        <v>0</v>
      </c>
      <c r="BJ274" s="13" t="s">
        <v>88</v>
      </c>
      <c r="BK274" s="152">
        <f t="shared" si="59"/>
        <v>0</v>
      </c>
      <c r="BL274" s="13" t="s">
        <v>703</v>
      </c>
      <c r="BM274" s="151" t="s">
        <v>1910</v>
      </c>
    </row>
    <row r="275" spans="2:65" s="1" customFormat="1" ht="21.75" customHeight="1">
      <c r="B275" s="28"/>
      <c r="C275" s="139" t="s">
        <v>769</v>
      </c>
      <c r="D275" s="139" t="s">
        <v>178</v>
      </c>
      <c r="E275" s="140" t="s">
        <v>1911</v>
      </c>
      <c r="F275" s="141" t="s">
        <v>1912</v>
      </c>
      <c r="G275" s="142" t="s">
        <v>261</v>
      </c>
      <c r="H275" s="143">
        <v>300</v>
      </c>
      <c r="I275" s="144"/>
      <c r="J275" s="145">
        <f t="shared" si="50"/>
        <v>0</v>
      </c>
      <c r="K275" s="146"/>
      <c r="L275" s="28"/>
      <c r="M275" s="147" t="s">
        <v>1</v>
      </c>
      <c r="N275" s="148" t="s">
        <v>41</v>
      </c>
      <c r="P275" s="149">
        <f t="shared" si="51"/>
        <v>0</v>
      </c>
      <c r="Q275" s="149">
        <v>0</v>
      </c>
      <c r="R275" s="149">
        <f t="shared" si="52"/>
        <v>0</v>
      </c>
      <c r="S275" s="149">
        <v>0</v>
      </c>
      <c r="T275" s="150">
        <f t="shared" si="53"/>
        <v>0</v>
      </c>
      <c r="AR275" s="151" t="s">
        <v>440</v>
      </c>
      <c r="AT275" s="151" t="s">
        <v>178</v>
      </c>
      <c r="AU275" s="151" t="s">
        <v>88</v>
      </c>
      <c r="AY275" s="13" t="s">
        <v>176</v>
      </c>
      <c r="BE275" s="152">
        <f t="shared" si="54"/>
        <v>0</v>
      </c>
      <c r="BF275" s="152">
        <f t="shared" si="55"/>
        <v>0</v>
      </c>
      <c r="BG275" s="152">
        <f t="shared" si="56"/>
        <v>0</v>
      </c>
      <c r="BH275" s="152">
        <f t="shared" si="57"/>
        <v>0</v>
      </c>
      <c r="BI275" s="152">
        <f t="shared" si="58"/>
        <v>0</v>
      </c>
      <c r="BJ275" s="13" t="s">
        <v>88</v>
      </c>
      <c r="BK275" s="152">
        <f t="shared" si="59"/>
        <v>0</v>
      </c>
      <c r="BL275" s="13" t="s">
        <v>440</v>
      </c>
      <c r="BM275" s="151" t="s">
        <v>1913</v>
      </c>
    </row>
    <row r="276" spans="2:65" s="1" customFormat="1" ht="16.5" customHeight="1">
      <c r="B276" s="28"/>
      <c r="C276" s="153" t="s">
        <v>773</v>
      </c>
      <c r="D276" s="153" t="s">
        <v>236</v>
      </c>
      <c r="E276" s="154" t="s">
        <v>1914</v>
      </c>
      <c r="F276" s="155" t="s">
        <v>1915</v>
      </c>
      <c r="G276" s="156" t="s">
        <v>261</v>
      </c>
      <c r="H276" s="157">
        <v>300</v>
      </c>
      <c r="I276" s="158"/>
      <c r="J276" s="159">
        <f t="shared" si="50"/>
        <v>0</v>
      </c>
      <c r="K276" s="160"/>
      <c r="L276" s="161"/>
      <c r="M276" s="162" t="s">
        <v>1</v>
      </c>
      <c r="N276" s="163" t="s">
        <v>41</v>
      </c>
      <c r="P276" s="149">
        <f t="shared" si="51"/>
        <v>0</v>
      </c>
      <c r="Q276" s="149">
        <v>6.9999999999999994E-5</v>
      </c>
      <c r="R276" s="149">
        <f t="shared" si="52"/>
        <v>2.0999999999999998E-2</v>
      </c>
      <c r="S276" s="149">
        <v>0</v>
      </c>
      <c r="T276" s="150">
        <f t="shared" si="53"/>
        <v>0</v>
      </c>
      <c r="AR276" s="151" t="s">
        <v>703</v>
      </c>
      <c r="AT276" s="151" t="s">
        <v>236</v>
      </c>
      <c r="AU276" s="151" t="s">
        <v>88</v>
      </c>
      <c r="AY276" s="13" t="s">
        <v>176</v>
      </c>
      <c r="BE276" s="152">
        <f t="shared" si="54"/>
        <v>0</v>
      </c>
      <c r="BF276" s="152">
        <f t="shared" si="55"/>
        <v>0</v>
      </c>
      <c r="BG276" s="152">
        <f t="shared" si="56"/>
        <v>0</v>
      </c>
      <c r="BH276" s="152">
        <f t="shared" si="57"/>
        <v>0</v>
      </c>
      <c r="BI276" s="152">
        <f t="shared" si="58"/>
        <v>0</v>
      </c>
      <c r="BJ276" s="13" t="s">
        <v>88</v>
      </c>
      <c r="BK276" s="152">
        <f t="shared" si="59"/>
        <v>0</v>
      </c>
      <c r="BL276" s="13" t="s">
        <v>703</v>
      </c>
      <c r="BM276" s="151" t="s">
        <v>1916</v>
      </c>
    </row>
    <row r="277" spans="2:65" s="1" customFormat="1" ht="21.75" customHeight="1">
      <c r="B277" s="28"/>
      <c r="C277" s="139" t="s">
        <v>778</v>
      </c>
      <c r="D277" s="139" t="s">
        <v>178</v>
      </c>
      <c r="E277" s="140" t="s">
        <v>1917</v>
      </c>
      <c r="F277" s="141" t="s">
        <v>1918</v>
      </c>
      <c r="G277" s="142" t="s">
        <v>261</v>
      </c>
      <c r="H277" s="143">
        <v>350</v>
      </c>
      <c r="I277" s="144"/>
      <c r="J277" s="145">
        <f t="shared" si="50"/>
        <v>0</v>
      </c>
      <c r="K277" s="146"/>
      <c r="L277" s="28"/>
      <c r="M277" s="147" t="s">
        <v>1</v>
      </c>
      <c r="N277" s="148" t="s">
        <v>41</v>
      </c>
      <c r="P277" s="149">
        <f t="shared" si="51"/>
        <v>0</v>
      </c>
      <c r="Q277" s="149">
        <v>0</v>
      </c>
      <c r="R277" s="149">
        <f t="shared" si="52"/>
        <v>0</v>
      </c>
      <c r="S277" s="149">
        <v>0</v>
      </c>
      <c r="T277" s="150">
        <f t="shared" si="53"/>
        <v>0</v>
      </c>
      <c r="AR277" s="151" t="s">
        <v>440</v>
      </c>
      <c r="AT277" s="151" t="s">
        <v>178</v>
      </c>
      <c r="AU277" s="151" t="s">
        <v>88</v>
      </c>
      <c r="AY277" s="13" t="s">
        <v>176</v>
      </c>
      <c r="BE277" s="152">
        <f t="shared" si="54"/>
        <v>0</v>
      </c>
      <c r="BF277" s="152">
        <f t="shared" si="55"/>
        <v>0</v>
      </c>
      <c r="BG277" s="152">
        <f t="shared" si="56"/>
        <v>0</v>
      </c>
      <c r="BH277" s="152">
        <f t="shared" si="57"/>
        <v>0</v>
      </c>
      <c r="BI277" s="152">
        <f t="shared" si="58"/>
        <v>0</v>
      </c>
      <c r="BJ277" s="13" t="s">
        <v>88</v>
      </c>
      <c r="BK277" s="152">
        <f t="shared" si="59"/>
        <v>0</v>
      </c>
      <c r="BL277" s="13" t="s">
        <v>440</v>
      </c>
      <c r="BM277" s="151" t="s">
        <v>1919</v>
      </c>
    </row>
    <row r="278" spans="2:65" s="1" customFormat="1" ht="16.5" customHeight="1">
      <c r="B278" s="28"/>
      <c r="C278" s="153" t="s">
        <v>782</v>
      </c>
      <c r="D278" s="153" t="s">
        <v>236</v>
      </c>
      <c r="E278" s="154" t="s">
        <v>1920</v>
      </c>
      <c r="F278" s="155" t="s">
        <v>1921</v>
      </c>
      <c r="G278" s="156" t="s">
        <v>261</v>
      </c>
      <c r="H278" s="157">
        <v>350</v>
      </c>
      <c r="I278" s="158"/>
      <c r="J278" s="159">
        <f t="shared" si="50"/>
        <v>0</v>
      </c>
      <c r="K278" s="160"/>
      <c r="L278" s="161"/>
      <c r="M278" s="162" t="s">
        <v>1</v>
      </c>
      <c r="N278" s="163" t="s">
        <v>41</v>
      </c>
      <c r="P278" s="149">
        <f t="shared" si="51"/>
        <v>0</v>
      </c>
      <c r="Q278" s="149">
        <v>1.3999999999999999E-4</v>
      </c>
      <c r="R278" s="149">
        <f t="shared" si="52"/>
        <v>4.8999999999999995E-2</v>
      </c>
      <c r="S278" s="149">
        <v>0</v>
      </c>
      <c r="T278" s="150">
        <f t="shared" si="53"/>
        <v>0</v>
      </c>
      <c r="AR278" s="151" t="s">
        <v>703</v>
      </c>
      <c r="AT278" s="151" t="s">
        <v>236</v>
      </c>
      <c r="AU278" s="151" t="s">
        <v>88</v>
      </c>
      <c r="AY278" s="13" t="s">
        <v>176</v>
      </c>
      <c r="BE278" s="152">
        <f t="shared" si="54"/>
        <v>0</v>
      </c>
      <c r="BF278" s="152">
        <f t="shared" si="55"/>
        <v>0</v>
      </c>
      <c r="BG278" s="152">
        <f t="shared" si="56"/>
        <v>0</v>
      </c>
      <c r="BH278" s="152">
        <f t="shared" si="57"/>
        <v>0</v>
      </c>
      <c r="BI278" s="152">
        <f t="shared" si="58"/>
        <v>0</v>
      </c>
      <c r="BJ278" s="13" t="s">
        <v>88</v>
      </c>
      <c r="BK278" s="152">
        <f t="shared" si="59"/>
        <v>0</v>
      </c>
      <c r="BL278" s="13" t="s">
        <v>703</v>
      </c>
      <c r="BM278" s="151" t="s">
        <v>1922</v>
      </c>
    </row>
    <row r="279" spans="2:65" s="1" customFormat="1" ht="21.75" customHeight="1">
      <c r="B279" s="28"/>
      <c r="C279" s="139" t="s">
        <v>786</v>
      </c>
      <c r="D279" s="139" t="s">
        <v>178</v>
      </c>
      <c r="E279" s="140" t="s">
        <v>1923</v>
      </c>
      <c r="F279" s="141" t="s">
        <v>1924</v>
      </c>
      <c r="G279" s="142" t="s">
        <v>261</v>
      </c>
      <c r="H279" s="143">
        <v>120</v>
      </c>
      <c r="I279" s="144"/>
      <c r="J279" s="145">
        <f t="shared" si="50"/>
        <v>0</v>
      </c>
      <c r="K279" s="146"/>
      <c r="L279" s="28"/>
      <c r="M279" s="147" t="s">
        <v>1</v>
      </c>
      <c r="N279" s="148" t="s">
        <v>41</v>
      </c>
      <c r="P279" s="149">
        <f t="shared" si="51"/>
        <v>0</v>
      </c>
      <c r="Q279" s="149">
        <v>0</v>
      </c>
      <c r="R279" s="149">
        <f t="shared" si="52"/>
        <v>0</v>
      </c>
      <c r="S279" s="149">
        <v>0</v>
      </c>
      <c r="T279" s="150">
        <f t="shared" si="53"/>
        <v>0</v>
      </c>
      <c r="AR279" s="151" t="s">
        <v>440</v>
      </c>
      <c r="AT279" s="151" t="s">
        <v>178</v>
      </c>
      <c r="AU279" s="151" t="s">
        <v>88</v>
      </c>
      <c r="AY279" s="13" t="s">
        <v>176</v>
      </c>
      <c r="BE279" s="152">
        <f t="shared" si="54"/>
        <v>0</v>
      </c>
      <c r="BF279" s="152">
        <f t="shared" si="55"/>
        <v>0</v>
      </c>
      <c r="BG279" s="152">
        <f t="shared" si="56"/>
        <v>0</v>
      </c>
      <c r="BH279" s="152">
        <f t="shared" si="57"/>
        <v>0</v>
      </c>
      <c r="BI279" s="152">
        <f t="shared" si="58"/>
        <v>0</v>
      </c>
      <c r="BJ279" s="13" t="s">
        <v>88</v>
      </c>
      <c r="BK279" s="152">
        <f t="shared" si="59"/>
        <v>0</v>
      </c>
      <c r="BL279" s="13" t="s">
        <v>440</v>
      </c>
      <c r="BM279" s="151" t="s">
        <v>1925</v>
      </c>
    </row>
    <row r="280" spans="2:65" s="1" customFormat="1" ht="16.5" customHeight="1">
      <c r="B280" s="28"/>
      <c r="C280" s="153" t="s">
        <v>790</v>
      </c>
      <c r="D280" s="153" t="s">
        <v>236</v>
      </c>
      <c r="E280" s="154" t="s">
        <v>1926</v>
      </c>
      <c r="F280" s="155" t="s">
        <v>1927</v>
      </c>
      <c r="G280" s="156" t="s">
        <v>261</v>
      </c>
      <c r="H280" s="157">
        <v>120</v>
      </c>
      <c r="I280" s="158"/>
      <c r="J280" s="159">
        <f t="shared" si="50"/>
        <v>0</v>
      </c>
      <c r="K280" s="160"/>
      <c r="L280" s="161"/>
      <c r="M280" s="162" t="s">
        <v>1</v>
      </c>
      <c r="N280" s="163" t="s">
        <v>41</v>
      </c>
      <c r="P280" s="149">
        <f t="shared" si="51"/>
        <v>0</v>
      </c>
      <c r="Q280" s="149">
        <v>4.8000000000000001E-4</v>
      </c>
      <c r="R280" s="149">
        <f t="shared" si="52"/>
        <v>5.7599999999999998E-2</v>
      </c>
      <c r="S280" s="149">
        <v>0</v>
      </c>
      <c r="T280" s="150">
        <f t="shared" si="53"/>
        <v>0</v>
      </c>
      <c r="AR280" s="151" t="s">
        <v>703</v>
      </c>
      <c r="AT280" s="151" t="s">
        <v>236</v>
      </c>
      <c r="AU280" s="151" t="s">
        <v>88</v>
      </c>
      <c r="AY280" s="13" t="s">
        <v>176</v>
      </c>
      <c r="BE280" s="152">
        <f t="shared" si="54"/>
        <v>0</v>
      </c>
      <c r="BF280" s="152">
        <f t="shared" si="55"/>
        <v>0</v>
      </c>
      <c r="BG280" s="152">
        <f t="shared" si="56"/>
        <v>0</v>
      </c>
      <c r="BH280" s="152">
        <f t="shared" si="57"/>
        <v>0</v>
      </c>
      <c r="BI280" s="152">
        <f t="shared" si="58"/>
        <v>0</v>
      </c>
      <c r="BJ280" s="13" t="s">
        <v>88</v>
      </c>
      <c r="BK280" s="152">
        <f t="shared" si="59"/>
        <v>0</v>
      </c>
      <c r="BL280" s="13" t="s">
        <v>703</v>
      </c>
      <c r="BM280" s="151" t="s">
        <v>1928</v>
      </c>
    </row>
    <row r="281" spans="2:65" s="1" customFormat="1" ht="21.75" customHeight="1">
      <c r="B281" s="28"/>
      <c r="C281" s="139" t="s">
        <v>794</v>
      </c>
      <c r="D281" s="139" t="s">
        <v>178</v>
      </c>
      <c r="E281" s="140" t="s">
        <v>1929</v>
      </c>
      <c r="F281" s="141" t="s">
        <v>1930</v>
      </c>
      <c r="G281" s="142" t="s">
        <v>261</v>
      </c>
      <c r="H281" s="143">
        <v>150</v>
      </c>
      <c r="I281" s="144"/>
      <c r="J281" s="145">
        <f t="shared" si="50"/>
        <v>0</v>
      </c>
      <c r="K281" s="146"/>
      <c r="L281" s="28"/>
      <c r="M281" s="147" t="s">
        <v>1</v>
      </c>
      <c r="N281" s="148" t="s">
        <v>41</v>
      </c>
      <c r="P281" s="149">
        <f t="shared" si="51"/>
        <v>0</v>
      </c>
      <c r="Q281" s="149">
        <v>0</v>
      </c>
      <c r="R281" s="149">
        <f t="shared" si="52"/>
        <v>0</v>
      </c>
      <c r="S281" s="149">
        <v>0</v>
      </c>
      <c r="T281" s="150">
        <f t="shared" si="53"/>
        <v>0</v>
      </c>
      <c r="AR281" s="151" t="s">
        <v>440</v>
      </c>
      <c r="AT281" s="151" t="s">
        <v>178</v>
      </c>
      <c r="AU281" s="151" t="s">
        <v>88</v>
      </c>
      <c r="AY281" s="13" t="s">
        <v>176</v>
      </c>
      <c r="BE281" s="152">
        <f t="shared" si="54"/>
        <v>0</v>
      </c>
      <c r="BF281" s="152">
        <f t="shared" si="55"/>
        <v>0</v>
      </c>
      <c r="BG281" s="152">
        <f t="shared" si="56"/>
        <v>0</v>
      </c>
      <c r="BH281" s="152">
        <f t="shared" si="57"/>
        <v>0</v>
      </c>
      <c r="BI281" s="152">
        <f t="shared" si="58"/>
        <v>0</v>
      </c>
      <c r="BJ281" s="13" t="s">
        <v>88</v>
      </c>
      <c r="BK281" s="152">
        <f t="shared" si="59"/>
        <v>0</v>
      </c>
      <c r="BL281" s="13" t="s">
        <v>440</v>
      </c>
      <c r="BM281" s="151" t="s">
        <v>1931</v>
      </c>
    </row>
    <row r="282" spans="2:65" s="1" customFormat="1" ht="16.5" customHeight="1">
      <c r="B282" s="28"/>
      <c r="C282" s="153" t="s">
        <v>798</v>
      </c>
      <c r="D282" s="153" t="s">
        <v>236</v>
      </c>
      <c r="E282" s="154" t="s">
        <v>1920</v>
      </c>
      <c r="F282" s="155" t="s">
        <v>1921</v>
      </c>
      <c r="G282" s="156" t="s">
        <v>261</v>
      </c>
      <c r="H282" s="157">
        <v>150</v>
      </c>
      <c r="I282" s="158"/>
      <c r="J282" s="159">
        <f t="shared" si="50"/>
        <v>0</v>
      </c>
      <c r="K282" s="160"/>
      <c r="L282" s="161"/>
      <c r="M282" s="162" t="s">
        <v>1</v>
      </c>
      <c r="N282" s="163" t="s">
        <v>41</v>
      </c>
      <c r="P282" s="149">
        <f t="shared" si="51"/>
        <v>0</v>
      </c>
      <c r="Q282" s="149">
        <v>1.3999999999999999E-4</v>
      </c>
      <c r="R282" s="149">
        <f t="shared" si="52"/>
        <v>2.0999999999999998E-2</v>
      </c>
      <c r="S282" s="149">
        <v>0</v>
      </c>
      <c r="T282" s="150">
        <f t="shared" si="53"/>
        <v>0</v>
      </c>
      <c r="AR282" s="151" t="s">
        <v>703</v>
      </c>
      <c r="AT282" s="151" t="s">
        <v>236</v>
      </c>
      <c r="AU282" s="151" t="s">
        <v>88</v>
      </c>
      <c r="AY282" s="13" t="s">
        <v>176</v>
      </c>
      <c r="BE282" s="152">
        <f t="shared" si="54"/>
        <v>0</v>
      </c>
      <c r="BF282" s="152">
        <f t="shared" si="55"/>
        <v>0</v>
      </c>
      <c r="BG282" s="152">
        <f t="shared" si="56"/>
        <v>0</v>
      </c>
      <c r="BH282" s="152">
        <f t="shared" si="57"/>
        <v>0</v>
      </c>
      <c r="BI282" s="152">
        <f t="shared" si="58"/>
        <v>0</v>
      </c>
      <c r="BJ282" s="13" t="s">
        <v>88</v>
      </c>
      <c r="BK282" s="152">
        <f t="shared" si="59"/>
        <v>0</v>
      </c>
      <c r="BL282" s="13" t="s">
        <v>703</v>
      </c>
      <c r="BM282" s="151" t="s">
        <v>1932</v>
      </c>
    </row>
    <row r="283" spans="2:65" s="1" customFormat="1" ht="24.25" customHeight="1">
      <c r="B283" s="28"/>
      <c r="C283" s="139" t="s">
        <v>802</v>
      </c>
      <c r="D283" s="139" t="s">
        <v>178</v>
      </c>
      <c r="E283" s="140" t="s">
        <v>1933</v>
      </c>
      <c r="F283" s="141" t="s">
        <v>1934</v>
      </c>
      <c r="G283" s="142" t="s">
        <v>261</v>
      </c>
      <c r="H283" s="143">
        <v>950</v>
      </c>
      <c r="I283" s="144"/>
      <c r="J283" s="145">
        <f t="shared" si="50"/>
        <v>0</v>
      </c>
      <c r="K283" s="146"/>
      <c r="L283" s="28"/>
      <c r="M283" s="147" t="s">
        <v>1</v>
      </c>
      <c r="N283" s="148" t="s">
        <v>41</v>
      </c>
      <c r="P283" s="149">
        <f t="shared" si="51"/>
        <v>0</v>
      </c>
      <c r="Q283" s="149">
        <v>0</v>
      </c>
      <c r="R283" s="149">
        <f t="shared" si="52"/>
        <v>0</v>
      </c>
      <c r="S283" s="149">
        <v>0</v>
      </c>
      <c r="T283" s="150">
        <f t="shared" si="53"/>
        <v>0</v>
      </c>
      <c r="AR283" s="151" t="s">
        <v>440</v>
      </c>
      <c r="AT283" s="151" t="s">
        <v>178</v>
      </c>
      <c r="AU283" s="151" t="s">
        <v>88</v>
      </c>
      <c r="AY283" s="13" t="s">
        <v>176</v>
      </c>
      <c r="BE283" s="152">
        <f t="shared" si="54"/>
        <v>0</v>
      </c>
      <c r="BF283" s="152">
        <f t="shared" si="55"/>
        <v>0</v>
      </c>
      <c r="BG283" s="152">
        <f t="shared" si="56"/>
        <v>0</v>
      </c>
      <c r="BH283" s="152">
        <f t="shared" si="57"/>
        <v>0</v>
      </c>
      <c r="BI283" s="152">
        <f t="shared" si="58"/>
        <v>0</v>
      </c>
      <c r="BJ283" s="13" t="s">
        <v>88</v>
      </c>
      <c r="BK283" s="152">
        <f t="shared" si="59"/>
        <v>0</v>
      </c>
      <c r="BL283" s="13" t="s">
        <v>440</v>
      </c>
      <c r="BM283" s="151" t="s">
        <v>1935</v>
      </c>
    </row>
    <row r="284" spans="2:65" s="1" customFormat="1" ht="16.5" customHeight="1">
      <c r="B284" s="28"/>
      <c r="C284" s="153" t="s">
        <v>806</v>
      </c>
      <c r="D284" s="153" t="s">
        <v>236</v>
      </c>
      <c r="E284" s="154" t="s">
        <v>1920</v>
      </c>
      <c r="F284" s="155" t="s">
        <v>1921</v>
      </c>
      <c r="G284" s="156" t="s">
        <v>261</v>
      </c>
      <c r="H284" s="157">
        <v>950</v>
      </c>
      <c r="I284" s="158"/>
      <c r="J284" s="159">
        <f t="shared" si="50"/>
        <v>0</v>
      </c>
      <c r="K284" s="160"/>
      <c r="L284" s="161"/>
      <c r="M284" s="162" t="s">
        <v>1</v>
      </c>
      <c r="N284" s="163" t="s">
        <v>41</v>
      </c>
      <c r="P284" s="149">
        <f t="shared" si="51"/>
        <v>0</v>
      </c>
      <c r="Q284" s="149">
        <v>1.3999999999999999E-4</v>
      </c>
      <c r="R284" s="149">
        <f t="shared" si="52"/>
        <v>0.13299999999999998</v>
      </c>
      <c r="S284" s="149">
        <v>0</v>
      </c>
      <c r="T284" s="150">
        <f t="shared" si="53"/>
        <v>0</v>
      </c>
      <c r="AR284" s="151" t="s">
        <v>703</v>
      </c>
      <c r="AT284" s="151" t="s">
        <v>236</v>
      </c>
      <c r="AU284" s="151" t="s">
        <v>88</v>
      </c>
      <c r="AY284" s="13" t="s">
        <v>176</v>
      </c>
      <c r="BE284" s="152">
        <f t="shared" si="54"/>
        <v>0</v>
      </c>
      <c r="BF284" s="152">
        <f t="shared" si="55"/>
        <v>0</v>
      </c>
      <c r="BG284" s="152">
        <f t="shared" si="56"/>
        <v>0</v>
      </c>
      <c r="BH284" s="152">
        <f t="shared" si="57"/>
        <v>0</v>
      </c>
      <c r="BI284" s="152">
        <f t="shared" si="58"/>
        <v>0</v>
      </c>
      <c r="BJ284" s="13" t="s">
        <v>88</v>
      </c>
      <c r="BK284" s="152">
        <f t="shared" si="59"/>
        <v>0</v>
      </c>
      <c r="BL284" s="13" t="s">
        <v>703</v>
      </c>
      <c r="BM284" s="151" t="s">
        <v>1936</v>
      </c>
    </row>
    <row r="285" spans="2:65" s="1" customFormat="1" ht="16.5" customHeight="1">
      <c r="B285" s="28"/>
      <c r="C285" s="139" t="s">
        <v>810</v>
      </c>
      <c r="D285" s="139" t="s">
        <v>178</v>
      </c>
      <c r="E285" s="140" t="s">
        <v>1937</v>
      </c>
      <c r="F285" s="141" t="s">
        <v>1938</v>
      </c>
      <c r="G285" s="142" t="s">
        <v>334</v>
      </c>
      <c r="H285" s="143">
        <v>90</v>
      </c>
      <c r="I285" s="144"/>
      <c r="J285" s="145">
        <f t="shared" si="50"/>
        <v>0</v>
      </c>
      <c r="K285" s="146"/>
      <c r="L285" s="28"/>
      <c r="M285" s="147" t="s">
        <v>1</v>
      </c>
      <c r="N285" s="148" t="s">
        <v>41</v>
      </c>
      <c r="P285" s="149">
        <f t="shared" si="51"/>
        <v>0</v>
      </c>
      <c r="Q285" s="149">
        <v>0</v>
      </c>
      <c r="R285" s="149">
        <f t="shared" si="52"/>
        <v>0</v>
      </c>
      <c r="S285" s="149">
        <v>0</v>
      </c>
      <c r="T285" s="150">
        <f t="shared" si="53"/>
        <v>0</v>
      </c>
      <c r="AR285" s="151" t="s">
        <v>440</v>
      </c>
      <c r="AT285" s="151" t="s">
        <v>178</v>
      </c>
      <c r="AU285" s="151" t="s">
        <v>88</v>
      </c>
      <c r="AY285" s="13" t="s">
        <v>176</v>
      </c>
      <c r="BE285" s="152">
        <f t="shared" si="54"/>
        <v>0</v>
      </c>
      <c r="BF285" s="152">
        <f t="shared" si="55"/>
        <v>0</v>
      </c>
      <c r="BG285" s="152">
        <f t="shared" si="56"/>
        <v>0</v>
      </c>
      <c r="BH285" s="152">
        <f t="shared" si="57"/>
        <v>0</v>
      </c>
      <c r="BI285" s="152">
        <f t="shared" si="58"/>
        <v>0</v>
      </c>
      <c r="BJ285" s="13" t="s">
        <v>88</v>
      </c>
      <c r="BK285" s="152">
        <f t="shared" si="59"/>
        <v>0</v>
      </c>
      <c r="BL285" s="13" t="s">
        <v>440</v>
      </c>
      <c r="BM285" s="151" t="s">
        <v>1939</v>
      </c>
    </row>
    <row r="286" spans="2:65" s="1" customFormat="1" ht="16.5" customHeight="1">
      <c r="B286" s="28"/>
      <c r="C286" s="153" t="s">
        <v>814</v>
      </c>
      <c r="D286" s="153" t="s">
        <v>236</v>
      </c>
      <c r="E286" s="154" t="s">
        <v>1940</v>
      </c>
      <c r="F286" s="155" t="s">
        <v>1941</v>
      </c>
      <c r="G286" s="156" t="s">
        <v>334</v>
      </c>
      <c r="H286" s="157">
        <v>90</v>
      </c>
      <c r="I286" s="158"/>
      <c r="J286" s="159">
        <f t="shared" si="50"/>
        <v>0</v>
      </c>
      <c r="K286" s="160"/>
      <c r="L286" s="161"/>
      <c r="M286" s="162" t="s">
        <v>1</v>
      </c>
      <c r="N286" s="163" t="s">
        <v>41</v>
      </c>
      <c r="P286" s="149">
        <f t="shared" si="51"/>
        <v>0</v>
      </c>
      <c r="Q286" s="149">
        <v>6.0000000000000002E-5</v>
      </c>
      <c r="R286" s="149">
        <f t="shared" si="52"/>
        <v>5.4000000000000003E-3</v>
      </c>
      <c r="S286" s="149">
        <v>0</v>
      </c>
      <c r="T286" s="150">
        <f t="shared" si="53"/>
        <v>0</v>
      </c>
      <c r="AR286" s="151" t="s">
        <v>703</v>
      </c>
      <c r="AT286" s="151" t="s">
        <v>236</v>
      </c>
      <c r="AU286" s="151" t="s">
        <v>88</v>
      </c>
      <c r="AY286" s="13" t="s">
        <v>176</v>
      </c>
      <c r="BE286" s="152">
        <f t="shared" si="54"/>
        <v>0</v>
      </c>
      <c r="BF286" s="152">
        <f t="shared" si="55"/>
        <v>0</v>
      </c>
      <c r="BG286" s="152">
        <f t="shared" si="56"/>
        <v>0</v>
      </c>
      <c r="BH286" s="152">
        <f t="shared" si="57"/>
        <v>0</v>
      </c>
      <c r="BI286" s="152">
        <f t="shared" si="58"/>
        <v>0</v>
      </c>
      <c r="BJ286" s="13" t="s">
        <v>88</v>
      </c>
      <c r="BK286" s="152">
        <f t="shared" si="59"/>
        <v>0</v>
      </c>
      <c r="BL286" s="13" t="s">
        <v>703</v>
      </c>
      <c r="BM286" s="151" t="s">
        <v>1942</v>
      </c>
    </row>
    <row r="287" spans="2:65" s="1" customFormat="1" ht="16.5" customHeight="1">
      <c r="B287" s="28"/>
      <c r="C287" s="139" t="s">
        <v>818</v>
      </c>
      <c r="D287" s="139" t="s">
        <v>178</v>
      </c>
      <c r="E287" s="140" t="s">
        <v>1943</v>
      </c>
      <c r="F287" s="141" t="s">
        <v>1944</v>
      </c>
      <c r="G287" s="142" t="s">
        <v>334</v>
      </c>
      <c r="H287" s="143">
        <v>1</v>
      </c>
      <c r="I287" s="144"/>
      <c r="J287" s="145">
        <f t="shared" si="50"/>
        <v>0</v>
      </c>
      <c r="K287" s="146"/>
      <c r="L287" s="28"/>
      <c r="M287" s="147" t="s">
        <v>1</v>
      </c>
      <c r="N287" s="148" t="s">
        <v>41</v>
      </c>
      <c r="P287" s="149">
        <f t="shared" si="51"/>
        <v>0</v>
      </c>
      <c r="Q287" s="149">
        <v>0</v>
      </c>
      <c r="R287" s="149">
        <f t="shared" si="52"/>
        <v>0</v>
      </c>
      <c r="S287" s="149">
        <v>0</v>
      </c>
      <c r="T287" s="150">
        <f t="shared" si="53"/>
        <v>0</v>
      </c>
      <c r="AR287" s="151" t="s">
        <v>440</v>
      </c>
      <c r="AT287" s="151" t="s">
        <v>178</v>
      </c>
      <c r="AU287" s="151" t="s">
        <v>88</v>
      </c>
      <c r="AY287" s="13" t="s">
        <v>176</v>
      </c>
      <c r="BE287" s="152">
        <f t="shared" si="54"/>
        <v>0</v>
      </c>
      <c r="BF287" s="152">
        <f t="shared" si="55"/>
        <v>0</v>
      </c>
      <c r="BG287" s="152">
        <f t="shared" si="56"/>
        <v>0</v>
      </c>
      <c r="BH287" s="152">
        <f t="shared" si="57"/>
        <v>0</v>
      </c>
      <c r="BI287" s="152">
        <f t="shared" si="58"/>
        <v>0</v>
      </c>
      <c r="BJ287" s="13" t="s">
        <v>88</v>
      </c>
      <c r="BK287" s="152">
        <f t="shared" si="59"/>
        <v>0</v>
      </c>
      <c r="BL287" s="13" t="s">
        <v>440</v>
      </c>
      <c r="BM287" s="151" t="s">
        <v>1945</v>
      </c>
    </row>
    <row r="288" spans="2:65" s="1" customFormat="1" ht="16.5" customHeight="1">
      <c r="B288" s="28"/>
      <c r="C288" s="139" t="s">
        <v>823</v>
      </c>
      <c r="D288" s="139" t="s">
        <v>178</v>
      </c>
      <c r="E288" s="140" t="s">
        <v>1946</v>
      </c>
      <c r="F288" s="141" t="s">
        <v>1947</v>
      </c>
      <c r="G288" s="142" t="s">
        <v>334</v>
      </c>
      <c r="H288" s="143">
        <v>1</v>
      </c>
      <c r="I288" s="144"/>
      <c r="J288" s="145">
        <f t="shared" si="50"/>
        <v>0</v>
      </c>
      <c r="K288" s="146"/>
      <c r="L288" s="28"/>
      <c r="M288" s="147" t="s">
        <v>1</v>
      </c>
      <c r="N288" s="148" t="s">
        <v>41</v>
      </c>
      <c r="P288" s="149">
        <f t="shared" si="51"/>
        <v>0</v>
      </c>
      <c r="Q288" s="149">
        <v>0</v>
      </c>
      <c r="R288" s="149">
        <f t="shared" si="52"/>
        <v>0</v>
      </c>
      <c r="S288" s="149">
        <v>0</v>
      </c>
      <c r="T288" s="150">
        <f t="shared" si="53"/>
        <v>0</v>
      </c>
      <c r="AR288" s="151" t="s">
        <v>440</v>
      </c>
      <c r="AT288" s="151" t="s">
        <v>178</v>
      </c>
      <c r="AU288" s="151" t="s">
        <v>88</v>
      </c>
      <c r="AY288" s="13" t="s">
        <v>176</v>
      </c>
      <c r="BE288" s="152">
        <f t="shared" si="54"/>
        <v>0</v>
      </c>
      <c r="BF288" s="152">
        <f t="shared" si="55"/>
        <v>0</v>
      </c>
      <c r="BG288" s="152">
        <f t="shared" si="56"/>
        <v>0</v>
      </c>
      <c r="BH288" s="152">
        <f t="shared" si="57"/>
        <v>0</v>
      </c>
      <c r="BI288" s="152">
        <f t="shared" si="58"/>
        <v>0</v>
      </c>
      <c r="BJ288" s="13" t="s">
        <v>88</v>
      </c>
      <c r="BK288" s="152">
        <f t="shared" si="59"/>
        <v>0</v>
      </c>
      <c r="BL288" s="13" t="s">
        <v>440</v>
      </c>
      <c r="BM288" s="151" t="s">
        <v>1948</v>
      </c>
    </row>
    <row r="289" spans="2:65" s="1" customFormat="1" ht="33" customHeight="1">
      <c r="B289" s="28"/>
      <c r="C289" s="139" t="s">
        <v>827</v>
      </c>
      <c r="D289" s="139" t="s">
        <v>178</v>
      </c>
      <c r="E289" s="140" t="s">
        <v>1949</v>
      </c>
      <c r="F289" s="141" t="s">
        <v>1950</v>
      </c>
      <c r="G289" s="142" t="s">
        <v>529</v>
      </c>
      <c r="H289" s="144"/>
      <c r="I289" s="144"/>
      <c r="J289" s="145">
        <f t="shared" si="50"/>
        <v>0</v>
      </c>
      <c r="K289" s="146"/>
      <c r="L289" s="28"/>
      <c r="M289" s="147" t="s">
        <v>1</v>
      </c>
      <c r="N289" s="148" t="s">
        <v>41</v>
      </c>
      <c r="P289" s="149">
        <f t="shared" si="51"/>
        <v>0</v>
      </c>
      <c r="Q289" s="149">
        <v>0</v>
      </c>
      <c r="R289" s="149">
        <f t="shared" si="52"/>
        <v>0</v>
      </c>
      <c r="S289" s="149">
        <v>0</v>
      </c>
      <c r="T289" s="150">
        <f t="shared" si="53"/>
        <v>0</v>
      </c>
      <c r="AR289" s="151" t="s">
        <v>440</v>
      </c>
      <c r="AT289" s="151" t="s">
        <v>178</v>
      </c>
      <c r="AU289" s="151" t="s">
        <v>88</v>
      </c>
      <c r="AY289" s="13" t="s">
        <v>176</v>
      </c>
      <c r="BE289" s="152">
        <f t="shared" si="54"/>
        <v>0</v>
      </c>
      <c r="BF289" s="152">
        <f t="shared" si="55"/>
        <v>0</v>
      </c>
      <c r="BG289" s="152">
        <f t="shared" si="56"/>
        <v>0</v>
      </c>
      <c r="BH289" s="152">
        <f t="shared" si="57"/>
        <v>0</v>
      </c>
      <c r="BI289" s="152">
        <f t="shared" si="58"/>
        <v>0</v>
      </c>
      <c r="BJ289" s="13" t="s">
        <v>88</v>
      </c>
      <c r="BK289" s="152">
        <f t="shared" si="59"/>
        <v>0</v>
      </c>
      <c r="BL289" s="13" t="s">
        <v>440</v>
      </c>
      <c r="BM289" s="151" t="s">
        <v>1951</v>
      </c>
    </row>
    <row r="290" spans="2:65" s="1" customFormat="1" ht="16.5" customHeight="1">
      <c r="B290" s="28"/>
      <c r="C290" s="139" t="s">
        <v>831</v>
      </c>
      <c r="D290" s="139" t="s">
        <v>178</v>
      </c>
      <c r="E290" s="140" t="s">
        <v>1952</v>
      </c>
      <c r="F290" s="141" t="s">
        <v>1953</v>
      </c>
      <c r="G290" s="142" t="s">
        <v>529</v>
      </c>
      <c r="H290" s="144"/>
      <c r="I290" s="144"/>
      <c r="J290" s="145">
        <f t="shared" si="50"/>
        <v>0</v>
      </c>
      <c r="K290" s="146"/>
      <c r="L290" s="28"/>
      <c r="M290" s="147" t="s">
        <v>1</v>
      </c>
      <c r="N290" s="148" t="s">
        <v>41</v>
      </c>
      <c r="P290" s="149">
        <f t="shared" si="51"/>
        <v>0</v>
      </c>
      <c r="Q290" s="149">
        <v>0</v>
      </c>
      <c r="R290" s="149">
        <f t="shared" si="52"/>
        <v>0</v>
      </c>
      <c r="S290" s="149">
        <v>0</v>
      </c>
      <c r="T290" s="150">
        <f t="shared" si="53"/>
        <v>0</v>
      </c>
      <c r="AR290" s="151" t="s">
        <v>440</v>
      </c>
      <c r="AT290" s="151" t="s">
        <v>178</v>
      </c>
      <c r="AU290" s="151" t="s">
        <v>88</v>
      </c>
      <c r="AY290" s="13" t="s">
        <v>176</v>
      </c>
      <c r="BE290" s="152">
        <f t="shared" si="54"/>
        <v>0</v>
      </c>
      <c r="BF290" s="152">
        <f t="shared" si="55"/>
        <v>0</v>
      </c>
      <c r="BG290" s="152">
        <f t="shared" si="56"/>
        <v>0</v>
      </c>
      <c r="BH290" s="152">
        <f t="shared" si="57"/>
        <v>0</v>
      </c>
      <c r="BI290" s="152">
        <f t="shared" si="58"/>
        <v>0</v>
      </c>
      <c r="BJ290" s="13" t="s">
        <v>88</v>
      </c>
      <c r="BK290" s="152">
        <f t="shared" si="59"/>
        <v>0</v>
      </c>
      <c r="BL290" s="13" t="s">
        <v>440</v>
      </c>
      <c r="BM290" s="151" t="s">
        <v>1954</v>
      </c>
    </row>
    <row r="291" spans="2:65" s="1" customFormat="1" ht="16.5" customHeight="1">
      <c r="B291" s="28"/>
      <c r="C291" s="139" t="s">
        <v>835</v>
      </c>
      <c r="D291" s="139" t="s">
        <v>178</v>
      </c>
      <c r="E291" s="140" t="s">
        <v>1955</v>
      </c>
      <c r="F291" s="141" t="s">
        <v>1956</v>
      </c>
      <c r="G291" s="142" t="s">
        <v>529</v>
      </c>
      <c r="H291" s="144"/>
      <c r="I291" s="144"/>
      <c r="J291" s="145">
        <f t="shared" si="50"/>
        <v>0</v>
      </c>
      <c r="K291" s="146"/>
      <c r="L291" s="28"/>
      <c r="M291" s="147" t="s">
        <v>1</v>
      </c>
      <c r="N291" s="148" t="s">
        <v>41</v>
      </c>
      <c r="P291" s="149">
        <f t="shared" si="51"/>
        <v>0</v>
      </c>
      <c r="Q291" s="149">
        <v>0</v>
      </c>
      <c r="R291" s="149">
        <f t="shared" si="52"/>
        <v>0</v>
      </c>
      <c r="S291" s="149">
        <v>0</v>
      </c>
      <c r="T291" s="150">
        <f t="shared" si="53"/>
        <v>0</v>
      </c>
      <c r="AR291" s="151" t="s">
        <v>440</v>
      </c>
      <c r="AT291" s="151" t="s">
        <v>178</v>
      </c>
      <c r="AU291" s="151" t="s">
        <v>88</v>
      </c>
      <c r="AY291" s="13" t="s">
        <v>176</v>
      </c>
      <c r="BE291" s="152">
        <f t="shared" si="54"/>
        <v>0</v>
      </c>
      <c r="BF291" s="152">
        <f t="shared" si="55"/>
        <v>0</v>
      </c>
      <c r="BG291" s="152">
        <f t="shared" si="56"/>
        <v>0</v>
      </c>
      <c r="BH291" s="152">
        <f t="shared" si="57"/>
        <v>0</v>
      </c>
      <c r="BI291" s="152">
        <f t="shared" si="58"/>
        <v>0</v>
      </c>
      <c r="BJ291" s="13" t="s">
        <v>88</v>
      </c>
      <c r="BK291" s="152">
        <f t="shared" si="59"/>
        <v>0</v>
      </c>
      <c r="BL291" s="13" t="s">
        <v>440</v>
      </c>
      <c r="BM291" s="151" t="s">
        <v>1957</v>
      </c>
    </row>
    <row r="292" spans="2:65" s="1" customFormat="1" ht="16.5" customHeight="1">
      <c r="B292" s="28"/>
      <c r="C292" s="139" t="s">
        <v>839</v>
      </c>
      <c r="D292" s="139" t="s">
        <v>178</v>
      </c>
      <c r="E292" s="140" t="s">
        <v>1958</v>
      </c>
      <c r="F292" s="141" t="s">
        <v>1959</v>
      </c>
      <c r="G292" s="142" t="s">
        <v>529</v>
      </c>
      <c r="H292" s="144"/>
      <c r="I292" s="144"/>
      <c r="J292" s="145">
        <f t="shared" si="50"/>
        <v>0</v>
      </c>
      <c r="K292" s="146"/>
      <c r="L292" s="28"/>
      <c r="M292" s="147" t="s">
        <v>1</v>
      </c>
      <c r="N292" s="148" t="s">
        <v>41</v>
      </c>
      <c r="P292" s="149">
        <f t="shared" si="51"/>
        <v>0</v>
      </c>
      <c r="Q292" s="149">
        <v>0</v>
      </c>
      <c r="R292" s="149">
        <f t="shared" si="52"/>
        <v>0</v>
      </c>
      <c r="S292" s="149">
        <v>0</v>
      </c>
      <c r="T292" s="150">
        <f t="shared" si="53"/>
        <v>0</v>
      </c>
      <c r="AR292" s="151" t="s">
        <v>440</v>
      </c>
      <c r="AT292" s="151" t="s">
        <v>178</v>
      </c>
      <c r="AU292" s="151" t="s">
        <v>88</v>
      </c>
      <c r="AY292" s="13" t="s">
        <v>176</v>
      </c>
      <c r="BE292" s="152">
        <f t="shared" si="54"/>
        <v>0</v>
      </c>
      <c r="BF292" s="152">
        <f t="shared" si="55"/>
        <v>0</v>
      </c>
      <c r="BG292" s="152">
        <f t="shared" si="56"/>
        <v>0</v>
      </c>
      <c r="BH292" s="152">
        <f t="shared" si="57"/>
        <v>0</v>
      </c>
      <c r="BI292" s="152">
        <f t="shared" si="58"/>
        <v>0</v>
      </c>
      <c r="BJ292" s="13" t="s">
        <v>88</v>
      </c>
      <c r="BK292" s="152">
        <f t="shared" si="59"/>
        <v>0</v>
      </c>
      <c r="BL292" s="13" t="s">
        <v>440</v>
      </c>
      <c r="BM292" s="151" t="s">
        <v>1960</v>
      </c>
    </row>
    <row r="293" spans="2:65" s="1" customFormat="1" ht="16.5" customHeight="1">
      <c r="B293" s="28"/>
      <c r="C293" s="139" t="s">
        <v>843</v>
      </c>
      <c r="D293" s="139" t="s">
        <v>178</v>
      </c>
      <c r="E293" s="140" t="s">
        <v>1961</v>
      </c>
      <c r="F293" s="141" t="s">
        <v>1962</v>
      </c>
      <c r="G293" s="142" t="s">
        <v>529</v>
      </c>
      <c r="H293" s="144"/>
      <c r="I293" s="144"/>
      <c r="J293" s="145">
        <f t="shared" si="50"/>
        <v>0</v>
      </c>
      <c r="K293" s="146"/>
      <c r="L293" s="28"/>
      <c r="M293" s="147" t="s">
        <v>1</v>
      </c>
      <c r="N293" s="148" t="s">
        <v>41</v>
      </c>
      <c r="P293" s="149">
        <f t="shared" si="51"/>
        <v>0</v>
      </c>
      <c r="Q293" s="149">
        <v>0</v>
      </c>
      <c r="R293" s="149">
        <f t="shared" si="52"/>
        <v>0</v>
      </c>
      <c r="S293" s="149">
        <v>0</v>
      </c>
      <c r="T293" s="150">
        <f t="shared" si="53"/>
        <v>0</v>
      </c>
      <c r="AR293" s="151" t="s">
        <v>703</v>
      </c>
      <c r="AT293" s="151" t="s">
        <v>178</v>
      </c>
      <c r="AU293" s="151" t="s">
        <v>88</v>
      </c>
      <c r="AY293" s="13" t="s">
        <v>176</v>
      </c>
      <c r="BE293" s="152">
        <f t="shared" si="54"/>
        <v>0</v>
      </c>
      <c r="BF293" s="152">
        <f t="shared" si="55"/>
        <v>0</v>
      </c>
      <c r="BG293" s="152">
        <f t="shared" si="56"/>
        <v>0</v>
      </c>
      <c r="BH293" s="152">
        <f t="shared" si="57"/>
        <v>0</v>
      </c>
      <c r="BI293" s="152">
        <f t="shared" si="58"/>
        <v>0</v>
      </c>
      <c r="BJ293" s="13" t="s">
        <v>88</v>
      </c>
      <c r="BK293" s="152">
        <f t="shared" si="59"/>
        <v>0</v>
      </c>
      <c r="BL293" s="13" t="s">
        <v>703</v>
      </c>
      <c r="BM293" s="151" t="s">
        <v>1963</v>
      </c>
    </row>
    <row r="294" spans="2:65" s="1" customFormat="1" ht="16.5" customHeight="1">
      <c r="B294" s="28"/>
      <c r="C294" s="139" t="s">
        <v>849</v>
      </c>
      <c r="D294" s="139" t="s">
        <v>178</v>
      </c>
      <c r="E294" s="140" t="s">
        <v>1964</v>
      </c>
      <c r="F294" s="141" t="s">
        <v>1965</v>
      </c>
      <c r="G294" s="142" t="s">
        <v>529</v>
      </c>
      <c r="H294" s="144"/>
      <c r="I294" s="144"/>
      <c r="J294" s="145">
        <f t="shared" si="50"/>
        <v>0</v>
      </c>
      <c r="K294" s="146"/>
      <c r="L294" s="28"/>
      <c r="M294" s="147" t="s">
        <v>1</v>
      </c>
      <c r="N294" s="148" t="s">
        <v>41</v>
      </c>
      <c r="P294" s="149">
        <f t="shared" si="51"/>
        <v>0</v>
      </c>
      <c r="Q294" s="149">
        <v>0</v>
      </c>
      <c r="R294" s="149">
        <f t="shared" si="52"/>
        <v>0</v>
      </c>
      <c r="S294" s="149">
        <v>0</v>
      </c>
      <c r="T294" s="150">
        <f t="shared" si="53"/>
        <v>0</v>
      </c>
      <c r="AR294" s="151" t="s">
        <v>440</v>
      </c>
      <c r="AT294" s="151" t="s">
        <v>178</v>
      </c>
      <c r="AU294" s="151" t="s">
        <v>88</v>
      </c>
      <c r="AY294" s="13" t="s">
        <v>176</v>
      </c>
      <c r="BE294" s="152">
        <f t="shared" si="54"/>
        <v>0</v>
      </c>
      <c r="BF294" s="152">
        <f t="shared" si="55"/>
        <v>0</v>
      </c>
      <c r="BG294" s="152">
        <f t="shared" si="56"/>
        <v>0</v>
      </c>
      <c r="BH294" s="152">
        <f t="shared" si="57"/>
        <v>0</v>
      </c>
      <c r="BI294" s="152">
        <f t="shared" si="58"/>
        <v>0</v>
      </c>
      <c r="BJ294" s="13" t="s">
        <v>88</v>
      </c>
      <c r="BK294" s="152">
        <f t="shared" si="59"/>
        <v>0</v>
      </c>
      <c r="BL294" s="13" t="s">
        <v>440</v>
      </c>
      <c r="BM294" s="151" t="s">
        <v>1966</v>
      </c>
    </row>
    <row r="295" spans="2:65" s="11" customFormat="1" ht="26" customHeight="1">
      <c r="B295" s="127"/>
      <c r="D295" s="128" t="s">
        <v>74</v>
      </c>
      <c r="E295" s="129" t="s">
        <v>1967</v>
      </c>
      <c r="F295" s="129" t="s">
        <v>1968</v>
      </c>
      <c r="I295" s="130"/>
      <c r="J295" s="131">
        <f>BK295</f>
        <v>0</v>
      </c>
      <c r="L295" s="127"/>
      <c r="M295" s="132"/>
      <c r="P295" s="133">
        <f>SUM(P296:P297)</f>
        <v>0</v>
      </c>
      <c r="R295" s="133">
        <f>SUM(R296:R297)</f>
        <v>0</v>
      </c>
      <c r="T295" s="134">
        <f>SUM(T296:T297)</f>
        <v>0</v>
      </c>
      <c r="AR295" s="128" t="s">
        <v>182</v>
      </c>
      <c r="AT295" s="135" t="s">
        <v>74</v>
      </c>
      <c r="AU295" s="135" t="s">
        <v>75</v>
      </c>
      <c r="AY295" s="128" t="s">
        <v>176</v>
      </c>
      <c r="BK295" s="136">
        <f>SUM(BK296:BK297)</f>
        <v>0</v>
      </c>
    </row>
    <row r="296" spans="2:65" s="1" customFormat="1" ht="33" customHeight="1">
      <c r="B296" s="28"/>
      <c r="C296" s="139" t="s">
        <v>853</v>
      </c>
      <c r="D296" s="139" t="s">
        <v>178</v>
      </c>
      <c r="E296" s="140" t="s">
        <v>1969</v>
      </c>
      <c r="F296" s="141" t="s">
        <v>1970</v>
      </c>
      <c r="G296" s="142" t="s">
        <v>1292</v>
      </c>
      <c r="H296" s="143">
        <v>30</v>
      </c>
      <c r="I296" s="144"/>
      <c r="J296" s="145">
        <f>ROUND(I296*H296,2)</f>
        <v>0</v>
      </c>
      <c r="K296" s="146"/>
      <c r="L296" s="28"/>
      <c r="M296" s="147" t="s">
        <v>1</v>
      </c>
      <c r="N296" s="148" t="s">
        <v>41</v>
      </c>
      <c r="P296" s="149">
        <f>O296*H296</f>
        <v>0</v>
      </c>
      <c r="Q296" s="149">
        <v>0</v>
      </c>
      <c r="R296" s="149">
        <f>Q296*H296</f>
        <v>0</v>
      </c>
      <c r="S296" s="149">
        <v>0</v>
      </c>
      <c r="T296" s="150">
        <f>S296*H296</f>
        <v>0</v>
      </c>
      <c r="AR296" s="151" t="s">
        <v>1971</v>
      </c>
      <c r="AT296" s="151" t="s">
        <v>178</v>
      </c>
      <c r="AU296" s="151" t="s">
        <v>82</v>
      </c>
      <c r="AY296" s="13" t="s">
        <v>176</v>
      </c>
      <c r="BE296" s="152">
        <f>IF(N296="základná",J296,0)</f>
        <v>0</v>
      </c>
      <c r="BF296" s="152">
        <f>IF(N296="znížená",J296,0)</f>
        <v>0</v>
      </c>
      <c r="BG296" s="152">
        <f>IF(N296="zákl. prenesená",J296,0)</f>
        <v>0</v>
      </c>
      <c r="BH296" s="152">
        <f>IF(N296="zníž. prenesená",J296,0)</f>
        <v>0</v>
      </c>
      <c r="BI296" s="152">
        <f>IF(N296="nulová",J296,0)</f>
        <v>0</v>
      </c>
      <c r="BJ296" s="13" t="s">
        <v>88</v>
      </c>
      <c r="BK296" s="152">
        <f>ROUND(I296*H296,2)</f>
        <v>0</v>
      </c>
      <c r="BL296" s="13" t="s">
        <v>1971</v>
      </c>
      <c r="BM296" s="151" t="s">
        <v>1972</v>
      </c>
    </row>
    <row r="297" spans="2:65" s="1" customFormat="1" ht="37.75" customHeight="1">
      <c r="B297" s="28"/>
      <c r="C297" s="139" t="s">
        <v>857</v>
      </c>
      <c r="D297" s="139" t="s">
        <v>178</v>
      </c>
      <c r="E297" s="140" t="s">
        <v>1973</v>
      </c>
      <c r="F297" s="141" t="s">
        <v>1974</v>
      </c>
      <c r="G297" s="142" t="s">
        <v>1292</v>
      </c>
      <c r="H297" s="143">
        <v>15</v>
      </c>
      <c r="I297" s="144"/>
      <c r="J297" s="145">
        <f>ROUND(I297*H297,2)</f>
        <v>0</v>
      </c>
      <c r="K297" s="146"/>
      <c r="L297" s="28"/>
      <c r="M297" s="164" t="s">
        <v>1</v>
      </c>
      <c r="N297" s="165" t="s">
        <v>41</v>
      </c>
      <c r="O297" s="166"/>
      <c r="P297" s="167">
        <f>O297*H297</f>
        <v>0</v>
      </c>
      <c r="Q297" s="167">
        <v>0</v>
      </c>
      <c r="R297" s="167">
        <f>Q297*H297</f>
        <v>0</v>
      </c>
      <c r="S297" s="167">
        <v>0</v>
      </c>
      <c r="T297" s="168">
        <f>S297*H297</f>
        <v>0</v>
      </c>
      <c r="AR297" s="151" t="s">
        <v>1971</v>
      </c>
      <c r="AT297" s="151" t="s">
        <v>178</v>
      </c>
      <c r="AU297" s="151" t="s">
        <v>82</v>
      </c>
      <c r="AY297" s="13" t="s">
        <v>176</v>
      </c>
      <c r="BE297" s="152">
        <f>IF(N297="základná",J297,0)</f>
        <v>0</v>
      </c>
      <c r="BF297" s="152">
        <f>IF(N297="znížená",J297,0)</f>
        <v>0</v>
      </c>
      <c r="BG297" s="152">
        <f>IF(N297="zákl. prenesená",J297,0)</f>
        <v>0</v>
      </c>
      <c r="BH297" s="152">
        <f>IF(N297="zníž. prenesená",J297,0)</f>
        <v>0</v>
      </c>
      <c r="BI297" s="152">
        <f>IF(N297="nulová",J297,0)</f>
        <v>0</v>
      </c>
      <c r="BJ297" s="13" t="s">
        <v>88</v>
      </c>
      <c r="BK297" s="152">
        <f>ROUND(I297*H297,2)</f>
        <v>0</v>
      </c>
      <c r="BL297" s="13" t="s">
        <v>1971</v>
      </c>
      <c r="BM297" s="151" t="s">
        <v>1975</v>
      </c>
    </row>
    <row r="298" spans="2:65" s="1" customFormat="1" ht="7" customHeight="1">
      <c r="B298" s="43"/>
      <c r="C298" s="44"/>
      <c r="D298" s="44"/>
      <c r="E298" s="44"/>
      <c r="F298" s="44"/>
      <c r="G298" s="44"/>
      <c r="H298" s="44"/>
      <c r="I298" s="44"/>
      <c r="J298" s="44"/>
      <c r="K298" s="44"/>
      <c r="L298" s="28"/>
    </row>
  </sheetData>
  <sheetProtection algorithmName="SHA-512" hashValue="Nlziy7xOyLN0XtJYSiiZ0Y/RGBLe/reDHBFdUaRtaO/Oc1eM3ZHggJKO5GYFpiUIgG8d8b5sT6ZtjBzcCxU8Zg==" saltValue="xcq+grJOLPNvqc6Wo3kImlP1WmXE6NbRt01/U3jjoTLBes8p7bI/PSdOr5GhzMPblHMwEvL45s88C3XBW9qFPw==" spinCount="100000" sheet="1" objects="1" scenarios="1" formatColumns="0" formatRows="0" autoFilter="0"/>
  <autoFilter ref="C125:K297" xr:uid="{00000000-0009-0000-0000-000004000000}"/>
  <mergeCells count="12">
    <mergeCell ref="E118:H118"/>
    <mergeCell ref="L2:V2"/>
    <mergeCell ref="E85:H85"/>
    <mergeCell ref="E87:H87"/>
    <mergeCell ref="E89:H89"/>
    <mergeCell ref="E114:H114"/>
    <mergeCell ref="E116:H11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183"/>
  <sheetViews>
    <sheetView showGridLines="0" workbookViewId="0"/>
  </sheetViews>
  <sheetFormatPr baseColWidth="10" defaultRowHeight="16"/>
  <cols>
    <col min="1" max="1" width="8.25" customWidth="1"/>
    <col min="2" max="2" width="1.25" customWidth="1"/>
    <col min="3" max="4" width="4.25" customWidth="1"/>
    <col min="5" max="5" width="17.25" customWidth="1"/>
    <col min="6" max="6" width="50.75" customWidth="1"/>
    <col min="7" max="7" width="7.5" customWidth="1"/>
    <col min="8" max="8" width="14" customWidth="1"/>
    <col min="9" max="9" width="15.75" customWidth="1"/>
    <col min="10" max="10" width="22.25" customWidth="1"/>
    <col min="11" max="11" width="22.25" hidden="1" customWidth="1"/>
    <col min="12" max="12" width="9.25" customWidth="1"/>
    <col min="13" max="13" width="10.75" hidden="1" customWidth="1"/>
    <col min="14" max="14" width="9.25" hidden="1"/>
    <col min="15" max="20" width="14.25" hidden="1" customWidth="1"/>
    <col min="21" max="21" width="16.25" hidden="1" customWidth="1"/>
    <col min="22" max="22" width="12.25" customWidth="1"/>
    <col min="23" max="23" width="16.25" customWidth="1"/>
    <col min="24" max="24" width="12.25" customWidth="1"/>
    <col min="25" max="25" width="15" customWidth="1"/>
    <col min="26" max="26" width="11" customWidth="1"/>
    <col min="27" max="27" width="15" customWidth="1"/>
    <col min="28" max="28" width="16.25" customWidth="1"/>
    <col min="29" max="29" width="11" customWidth="1"/>
    <col min="30" max="30" width="15" customWidth="1"/>
    <col min="31" max="31" width="16.25" customWidth="1"/>
    <col min="44" max="65" width="9.25" hidden="1"/>
  </cols>
  <sheetData>
    <row r="2" spans="2:46" ht="37" customHeight="1"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AT2" s="13" t="s">
        <v>101</v>
      </c>
    </row>
    <row r="3" spans="2:46" ht="7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75</v>
      </c>
    </row>
    <row r="4" spans="2:46" ht="25" customHeight="1">
      <c r="B4" s="16"/>
      <c r="D4" s="17" t="s">
        <v>122</v>
      </c>
      <c r="L4" s="16"/>
      <c r="M4" s="92" t="s">
        <v>10</v>
      </c>
      <c r="AT4" s="13" t="s">
        <v>4</v>
      </c>
    </row>
    <row r="5" spans="2:46" ht="7" customHeight="1">
      <c r="B5" s="16"/>
      <c r="L5" s="16"/>
    </row>
    <row r="6" spans="2:46" ht="12" customHeight="1">
      <c r="B6" s="16"/>
      <c r="D6" s="23" t="s">
        <v>15</v>
      </c>
      <c r="L6" s="16"/>
    </row>
    <row r="7" spans="2:46" ht="16.5" customHeight="1">
      <c r="B7" s="16"/>
      <c r="E7" s="216" t="str">
        <f>'Rekapitulácia stavby'!K6</f>
        <v>Lezecké centrum HK Neolit</v>
      </c>
      <c r="F7" s="217"/>
      <c r="G7" s="217"/>
      <c r="H7" s="217"/>
      <c r="L7" s="16"/>
    </row>
    <row r="8" spans="2:46" ht="12" customHeight="1">
      <c r="B8" s="16"/>
      <c r="D8" s="23" t="s">
        <v>123</v>
      </c>
      <c r="L8" s="16"/>
    </row>
    <row r="9" spans="2:46" s="1" customFormat="1" ht="16.5" customHeight="1">
      <c r="B9" s="28"/>
      <c r="E9" s="216" t="s">
        <v>124</v>
      </c>
      <c r="F9" s="218"/>
      <c r="G9" s="218"/>
      <c r="H9" s="218"/>
      <c r="L9" s="28"/>
    </row>
    <row r="10" spans="2:46" s="1" customFormat="1" ht="12" customHeight="1">
      <c r="B10" s="28"/>
      <c r="D10" s="23" t="s">
        <v>125</v>
      </c>
      <c r="L10" s="28"/>
    </row>
    <row r="11" spans="2:46" s="1" customFormat="1" ht="16.5" customHeight="1">
      <c r="B11" s="28"/>
      <c r="E11" s="176" t="s">
        <v>1976</v>
      </c>
      <c r="F11" s="218"/>
      <c r="G11" s="218"/>
      <c r="H11" s="218"/>
      <c r="L11" s="28"/>
    </row>
    <row r="12" spans="2:46" s="1" customFormat="1" ht="11">
      <c r="B12" s="28"/>
      <c r="L12" s="28"/>
    </row>
    <row r="13" spans="2:46" s="1" customFormat="1" ht="12" customHeight="1">
      <c r="B13" s="28"/>
      <c r="D13" s="23" t="s">
        <v>17</v>
      </c>
      <c r="F13" s="21" t="s">
        <v>1</v>
      </c>
      <c r="I13" s="23" t="s">
        <v>18</v>
      </c>
      <c r="J13" s="21" t="s">
        <v>1</v>
      </c>
      <c r="L13" s="28"/>
    </row>
    <row r="14" spans="2:46" s="1" customFormat="1" ht="12" customHeight="1">
      <c r="B14" s="28"/>
      <c r="D14" s="23" t="s">
        <v>19</v>
      </c>
      <c r="F14" s="21" t="s">
        <v>20</v>
      </c>
      <c r="I14" s="23" t="s">
        <v>21</v>
      </c>
      <c r="J14" s="51" t="str">
        <f>'Rekapitulácia stavby'!AN8</f>
        <v>21. 2. 2025</v>
      </c>
      <c r="L14" s="28"/>
    </row>
    <row r="15" spans="2:46" s="1" customFormat="1" ht="10.75" customHeight="1">
      <c r="B15" s="28"/>
      <c r="L15" s="28"/>
    </row>
    <row r="16" spans="2:46" s="1" customFormat="1" ht="12" customHeight="1">
      <c r="B16" s="28"/>
      <c r="D16" s="23" t="s">
        <v>23</v>
      </c>
      <c r="I16" s="23" t="s">
        <v>24</v>
      </c>
      <c r="J16" s="21" t="s">
        <v>1</v>
      </c>
      <c r="L16" s="28"/>
    </row>
    <row r="17" spans="2:12" s="1" customFormat="1" ht="18" customHeight="1">
      <c r="B17" s="28"/>
      <c r="E17" s="21" t="s">
        <v>25</v>
      </c>
      <c r="I17" s="23" t="s">
        <v>26</v>
      </c>
      <c r="J17" s="21" t="s">
        <v>1</v>
      </c>
      <c r="L17" s="28"/>
    </row>
    <row r="18" spans="2:12" s="1" customFormat="1" ht="7" customHeight="1">
      <c r="B18" s="28"/>
      <c r="L18" s="28"/>
    </row>
    <row r="19" spans="2:12" s="1" customFormat="1" ht="12" customHeight="1">
      <c r="B19" s="28"/>
      <c r="D19" s="23" t="s">
        <v>27</v>
      </c>
      <c r="I19" s="23" t="s">
        <v>24</v>
      </c>
      <c r="J19" s="24" t="str">
        <f>'Rekapitulácia stavby'!AN13</f>
        <v>Vyplň údaj</v>
      </c>
      <c r="L19" s="28"/>
    </row>
    <row r="20" spans="2:12" s="1" customFormat="1" ht="18" customHeight="1">
      <c r="B20" s="28"/>
      <c r="E20" s="219" t="str">
        <f>'Rekapitulácia stavby'!E14</f>
        <v>Vyplň údaj</v>
      </c>
      <c r="F20" s="182"/>
      <c r="G20" s="182"/>
      <c r="H20" s="182"/>
      <c r="I20" s="23" t="s">
        <v>26</v>
      </c>
      <c r="J20" s="24" t="str">
        <f>'Rekapitulácia stavby'!AN14</f>
        <v>Vyplň údaj</v>
      </c>
      <c r="L20" s="28"/>
    </row>
    <row r="21" spans="2:12" s="1" customFormat="1" ht="7" customHeight="1">
      <c r="B21" s="28"/>
      <c r="L21" s="28"/>
    </row>
    <row r="22" spans="2:12" s="1" customFormat="1" ht="12" customHeight="1">
      <c r="B22" s="28"/>
      <c r="D22" s="23" t="s">
        <v>29</v>
      </c>
      <c r="I22" s="23" t="s">
        <v>24</v>
      </c>
      <c r="J22" s="21" t="s">
        <v>1</v>
      </c>
      <c r="L22" s="28"/>
    </row>
    <row r="23" spans="2:12" s="1" customFormat="1" ht="18" customHeight="1">
      <c r="B23" s="28"/>
      <c r="E23" s="21" t="s">
        <v>30</v>
      </c>
      <c r="I23" s="23" t="s">
        <v>26</v>
      </c>
      <c r="J23" s="21" t="s">
        <v>1</v>
      </c>
      <c r="L23" s="28"/>
    </row>
    <row r="24" spans="2:12" s="1" customFormat="1" ht="7" customHeight="1">
      <c r="B24" s="28"/>
      <c r="L24" s="28"/>
    </row>
    <row r="25" spans="2:12" s="1" customFormat="1" ht="12" customHeight="1">
      <c r="B25" s="28"/>
      <c r="D25" s="23" t="s">
        <v>32</v>
      </c>
      <c r="I25" s="23" t="s">
        <v>24</v>
      </c>
      <c r="J25" s="21" t="str">
        <f>IF('Rekapitulácia stavby'!AN19="","",'Rekapitulácia stavby'!AN19)</f>
        <v/>
      </c>
      <c r="L25" s="28"/>
    </row>
    <row r="26" spans="2:12" s="1" customFormat="1" ht="18" customHeight="1">
      <c r="B26" s="28"/>
      <c r="E26" s="21" t="str">
        <f>IF('Rekapitulácia stavby'!E20="","",'Rekapitulácia stavby'!E20)</f>
        <v xml:space="preserve"> </v>
      </c>
      <c r="I26" s="23" t="s">
        <v>26</v>
      </c>
      <c r="J26" s="21" t="str">
        <f>IF('Rekapitulácia stavby'!AN20="","",'Rekapitulácia stavby'!AN20)</f>
        <v/>
      </c>
      <c r="L26" s="28"/>
    </row>
    <row r="27" spans="2:12" s="1" customFormat="1" ht="7" customHeight="1">
      <c r="B27" s="28"/>
      <c r="L27" s="28"/>
    </row>
    <row r="28" spans="2:12" s="1" customFormat="1" ht="12" customHeight="1">
      <c r="B28" s="28"/>
      <c r="D28" s="23" t="s">
        <v>34</v>
      </c>
      <c r="L28" s="28"/>
    </row>
    <row r="29" spans="2:12" s="7" customFormat="1" ht="16.5" customHeight="1">
      <c r="B29" s="93"/>
      <c r="E29" s="187" t="s">
        <v>1</v>
      </c>
      <c r="F29" s="187"/>
      <c r="G29" s="187"/>
      <c r="H29" s="187"/>
      <c r="L29" s="93"/>
    </row>
    <row r="30" spans="2:12" s="1" customFormat="1" ht="7" customHeight="1">
      <c r="B30" s="28"/>
      <c r="L30" s="28"/>
    </row>
    <row r="31" spans="2:12" s="1" customFormat="1" ht="7" customHeight="1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25.5" customHeight="1">
      <c r="B32" s="28"/>
      <c r="D32" s="94" t="s">
        <v>35</v>
      </c>
      <c r="J32" s="65">
        <f>ROUND(J124, 2)</f>
        <v>0</v>
      </c>
      <c r="L32" s="28"/>
    </row>
    <row r="33" spans="2:12" s="1" customFormat="1" ht="7" customHeight="1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14.5" customHeight="1">
      <c r="B34" s="28"/>
      <c r="F34" s="31" t="s">
        <v>37</v>
      </c>
      <c r="I34" s="31" t="s">
        <v>36</v>
      </c>
      <c r="J34" s="31" t="s">
        <v>38</v>
      </c>
      <c r="L34" s="28"/>
    </row>
    <row r="35" spans="2:12" s="1" customFormat="1" ht="14.5" customHeight="1">
      <c r="B35" s="28"/>
      <c r="D35" s="54" t="s">
        <v>39</v>
      </c>
      <c r="E35" s="33" t="s">
        <v>40</v>
      </c>
      <c r="F35" s="95">
        <f>ROUND((SUM(BE124:BE182)),  2)</f>
        <v>0</v>
      </c>
      <c r="G35" s="96"/>
      <c r="H35" s="96"/>
      <c r="I35" s="97">
        <v>0.23</v>
      </c>
      <c r="J35" s="95">
        <f>ROUND(((SUM(BE124:BE182))*I35),  2)</f>
        <v>0</v>
      </c>
      <c r="L35" s="28"/>
    </row>
    <row r="36" spans="2:12" s="1" customFormat="1" ht="14.5" customHeight="1">
      <c r="B36" s="28"/>
      <c r="E36" s="33" t="s">
        <v>41</v>
      </c>
      <c r="F36" s="95">
        <f>ROUND((SUM(BF124:BF182)),  2)</f>
        <v>0</v>
      </c>
      <c r="G36" s="96"/>
      <c r="H36" s="96"/>
      <c r="I36" s="97">
        <v>0.23</v>
      </c>
      <c r="J36" s="95">
        <f>ROUND(((SUM(BF124:BF182))*I36),  2)</f>
        <v>0</v>
      </c>
      <c r="L36" s="28"/>
    </row>
    <row r="37" spans="2:12" s="1" customFormat="1" ht="14.5" hidden="1" customHeight="1">
      <c r="B37" s="28"/>
      <c r="E37" s="23" t="s">
        <v>42</v>
      </c>
      <c r="F37" s="85">
        <f>ROUND((SUM(BG124:BG182)),  2)</f>
        <v>0</v>
      </c>
      <c r="I37" s="98">
        <v>0.23</v>
      </c>
      <c r="J37" s="85">
        <f>0</f>
        <v>0</v>
      </c>
      <c r="L37" s="28"/>
    </row>
    <row r="38" spans="2:12" s="1" customFormat="1" ht="14.5" hidden="1" customHeight="1">
      <c r="B38" s="28"/>
      <c r="E38" s="23" t="s">
        <v>43</v>
      </c>
      <c r="F38" s="85">
        <f>ROUND((SUM(BH124:BH182)),  2)</f>
        <v>0</v>
      </c>
      <c r="I38" s="98">
        <v>0.23</v>
      </c>
      <c r="J38" s="85">
        <f>0</f>
        <v>0</v>
      </c>
      <c r="L38" s="28"/>
    </row>
    <row r="39" spans="2:12" s="1" customFormat="1" ht="14.5" hidden="1" customHeight="1">
      <c r="B39" s="28"/>
      <c r="E39" s="33" t="s">
        <v>44</v>
      </c>
      <c r="F39" s="95">
        <f>ROUND((SUM(BI124:BI182)),  2)</f>
        <v>0</v>
      </c>
      <c r="G39" s="96"/>
      <c r="H39" s="96"/>
      <c r="I39" s="97">
        <v>0</v>
      </c>
      <c r="J39" s="95">
        <f>0</f>
        <v>0</v>
      </c>
      <c r="L39" s="28"/>
    </row>
    <row r="40" spans="2:12" s="1" customFormat="1" ht="7" customHeight="1">
      <c r="B40" s="28"/>
      <c r="L40" s="28"/>
    </row>
    <row r="41" spans="2:12" s="1" customFormat="1" ht="25.5" customHeight="1">
      <c r="B41" s="28"/>
      <c r="C41" s="99"/>
      <c r="D41" s="100" t="s">
        <v>45</v>
      </c>
      <c r="E41" s="56"/>
      <c r="F41" s="56"/>
      <c r="G41" s="101" t="s">
        <v>46</v>
      </c>
      <c r="H41" s="102" t="s">
        <v>47</v>
      </c>
      <c r="I41" s="56"/>
      <c r="J41" s="103">
        <f>SUM(J32:J39)</f>
        <v>0</v>
      </c>
      <c r="K41" s="104"/>
      <c r="L41" s="28"/>
    </row>
    <row r="42" spans="2:12" s="1" customFormat="1" ht="14.5" customHeight="1">
      <c r="B42" s="28"/>
      <c r="L42" s="28"/>
    </row>
    <row r="43" spans="2:12" ht="14.5" customHeight="1">
      <c r="B43" s="16"/>
      <c r="L43" s="16"/>
    </row>
    <row r="44" spans="2:12" ht="14.5" customHeight="1">
      <c r="B44" s="16"/>
      <c r="L44" s="16"/>
    </row>
    <row r="45" spans="2:12" ht="14.5" customHeight="1">
      <c r="B45" s="16"/>
      <c r="L45" s="16"/>
    </row>
    <row r="46" spans="2:12" ht="14.5" customHeight="1">
      <c r="B46" s="16"/>
      <c r="L46" s="16"/>
    </row>
    <row r="47" spans="2:12" ht="14.5" customHeight="1">
      <c r="B47" s="16"/>
      <c r="L47" s="16"/>
    </row>
    <row r="48" spans="2:12" ht="14.5" customHeight="1">
      <c r="B48" s="16"/>
      <c r="L48" s="16"/>
    </row>
    <row r="49" spans="2:12" ht="14.5" customHeight="1">
      <c r="B49" s="16"/>
      <c r="L49" s="16"/>
    </row>
    <row r="50" spans="2:12" s="1" customFormat="1" ht="14.5" customHeight="1">
      <c r="B50" s="28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28"/>
    </row>
    <row r="51" spans="2:12" ht="11">
      <c r="B51" s="16"/>
      <c r="L51" s="16"/>
    </row>
    <row r="52" spans="2:12" ht="11">
      <c r="B52" s="16"/>
      <c r="L52" s="16"/>
    </row>
    <row r="53" spans="2:12" ht="11">
      <c r="B53" s="16"/>
      <c r="L53" s="16"/>
    </row>
    <row r="54" spans="2:12" ht="11">
      <c r="B54" s="16"/>
      <c r="L54" s="16"/>
    </row>
    <row r="55" spans="2:12" ht="11">
      <c r="B55" s="16"/>
      <c r="L55" s="16"/>
    </row>
    <row r="56" spans="2:12" ht="11">
      <c r="B56" s="16"/>
      <c r="L56" s="16"/>
    </row>
    <row r="57" spans="2:12" ht="11">
      <c r="B57" s="16"/>
      <c r="L57" s="16"/>
    </row>
    <row r="58" spans="2:12" ht="11">
      <c r="B58" s="16"/>
      <c r="L58" s="16"/>
    </row>
    <row r="59" spans="2:12" ht="11">
      <c r="B59" s="16"/>
      <c r="L59" s="16"/>
    </row>
    <row r="60" spans="2:12" ht="11">
      <c r="B60" s="16"/>
      <c r="L60" s="16"/>
    </row>
    <row r="61" spans="2:12" s="1" customFormat="1" ht="13">
      <c r="B61" s="28"/>
      <c r="D61" s="42" t="s">
        <v>50</v>
      </c>
      <c r="E61" s="30"/>
      <c r="F61" s="105" t="s">
        <v>51</v>
      </c>
      <c r="G61" s="42" t="s">
        <v>50</v>
      </c>
      <c r="H61" s="30"/>
      <c r="I61" s="30"/>
      <c r="J61" s="106" t="s">
        <v>51</v>
      </c>
      <c r="K61" s="30"/>
      <c r="L61" s="28"/>
    </row>
    <row r="62" spans="2:12" ht="11">
      <c r="B62" s="16"/>
      <c r="L62" s="16"/>
    </row>
    <row r="63" spans="2:12" ht="11">
      <c r="B63" s="16"/>
      <c r="L63" s="16"/>
    </row>
    <row r="64" spans="2:12" ht="11">
      <c r="B64" s="16"/>
      <c r="L64" s="16"/>
    </row>
    <row r="65" spans="2:12" s="1" customFormat="1" ht="13">
      <c r="B65" s="28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28"/>
    </row>
    <row r="66" spans="2:12" ht="11">
      <c r="B66" s="16"/>
      <c r="L66" s="16"/>
    </row>
    <row r="67" spans="2:12" ht="11">
      <c r="B67" s="16"/>
      <c r="L67" s="16"/>
    </row>
    <row r="68" spans="2:12" ht="11">
      <c r="B68" s="16"/>
      <c r="L68" s="16"/>
    </row>
    <row r="69" spans="2:12" ht="11">
      <c r="B69" s="16"/>
      <c r="L69" s="16"/>
    </row>
    <row r="70" spans="2:12" ht="11">
      <c r="B70" s="16"/>
      <c r="L70" s="16"/>
    </row>
    <row r="71" spans="2:12" ht="11">
      <c r="B71" s="16"/>
      <c r="L71" s="16"/>
    </row>
    <row r="72" spans="2:12" ht="11">
      <c r="B72" s="16"/>
      <c r="L72" s="16"/>
    </row>
    <row r="73" spans="2:12" ht="11">
      <c r="B73" s="16"/>
      <c r="L73" s="16"/>
    </row>
    <row r="74" spans="2:12" ht="11">
      <c r="B74" s="16"/>
      <c r="L74" s="16"/>
    </row>
    <row r="75" spans="2:12" ht="11">
      <c r="B75" s="16"/>
      <c r="L75" s="16"/>
    </row>
    <row r="76" spans="2:12" s="1" customFormat="1" ht="13">
      <c r="B76" s="28"/>
      <c r="D76" s="42" t="s">
        <v>50</v>
      </c>
      <c r="E76" s="30"/>
      <c r="F76" s="105" t="s">
        <v>51</v>
      </c>
      <c r="G76" s="42" t="s">
        <v>50</v>
      </c>
      <c r="H76" s="30"/>
      <c r="I76" s="30"/>
      <c r="J76" s="106" t="s">
        <v>51</v>
      </c>
      <c r="K76" s="30"/>
      <c r="L76" s="28"/>
    </row>
    <row r="77" spans="2:12" s="1" customFormat="1" ht="14.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12" s="1" customFormat="1" ht="7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5" customHeight="1">
      <c r="B82" s="28"/>
      <c r="C82" s="17" t="s">
        <v>127</v>
      </c>
      <c r="L82" s="28"/>
    </row>
    <row r="83" spans="2:12" s="1" customFormat="1" ht="7" customHeight="1">
      <c r="B83" s="28"/>
      <c r="L83" s="28"/>
    </row>
    <row r="84" spans="2:12" s="1" customFormat="1" ht="12" customHeight="1">
      <c r="B84" s="28"/>
      <c r="C84" s="23" t="s">
        <v>15</v>
      </c>
      <c r="L84" s="28"/>
    </row>
    <row r="85" spans="2:12" s="1" customFormat="1" ht="16.5" customHeight="1">
      <c r="B85" s="28"/>
      <c r="E85" s="216" t="str">
        <f>E7</f>
        <v>Lezecké centrum HK Neolit</v>
      </c>
      <c r="F85" s="217"/>
      <c r="G85" s="217"/>
      <c r="H85" s="217"/>
      <c r="L85" s="28"/>
    </row>
    <row r="86" spans="2:12" ht="12" customHeight="1">
      <c r="B86" s="16"/>
      <c r="C86" s="23" t="s">
        <v>123</v>
      </c>
      <c r="L86" s="16"/>
    </row>
    <row r="87" spans="2:12" s="1" customFormat="1" ht="16.5" customHeight="1">
      <c r="B87" s="28"/>
      <c r="E87" s="216" t="s">
        <v>124</v>
      </c>
      <c r="F87" s="218"/>
      <c r="G87" s="218"/>
      <c r="H87" s="218"/>
      <c r="L87" s="28"/>
    </row>
    <row r="88" spans="2:12" s="1" customFormat="1" ht="12" customHeight="1">
      <c r="B88" s="28"/>
      <c r="C88" s="23" t="s">
        <v>125</v>
      </c>
      <c r="L88" s="28"/>
    </row>
    <row r="89" spans="2:12" s="1" customFormat="1" ht="16.5" customHeight="1">
      <c r="B89" s="28"/>
      <c r="E89" s="176" t="str">
        <f>E11</f>
        <v>SO 01-5 - Lokálny zdroj energie - fotovoltaika</v>
      </c>
      <c r="F89" s="218"/>
      <c r="G89" s="218"/>
      <c r="H89" s="218"/>
      <c r="L89" s="28"/>
    </row>
    <row r="90" spans="2:12" s="1" customFormat="1" ht="7" customHeight="1">
      <c r="B90" s="28"/>
      <c r="L90" s="28"/>
    </row>
    <row r="91" spans="2:12" s="1" customFormat="1" ht="12" customHeight="1">
      <c r="B91" s="28"/>
      <c r="C91" s="23" t="s">
        <v>19</v>
      </c>
      <c r="F91" s="21" t="str">
        <f>F14</f>
        <v>Martin</v>
      </c>
      <c r="I91" s="23" t="s">
        <v>21</v>
      </c>
      <c r="J91" s="51" t="str">
        <f>IF(J14="","",J14)</f>
        <v>21. 2. 2025</v>
      </c>
      <c r="L91" s="28"/>
    </row>
    <row r="92" spans="2:12" s="1" customFormat="1" ht="7" customHeight="1">
      <c r="B92" s="28"/>
      <c r="L92" s="28"/>
    </row>
    <row r="93" spans="2:12" s="1" customFormat="1" ht="15.25" customHeight="1">
      <c r="B93" s="28"/>
      <c r="C93" s="23" t="s">
        <v>23</v>
      </c>
      <c r="F93" s="21" t="str">
        <f>E17</f>
        <v>Horolezecký klub Neolit o.z.</v>
      </c>
      <c r="I93" s="23" t="s">
        <v>29</v>
      </c>
      <c r="J93" s="26" t="str">
        <f>E23</f>
        <v>Hplus a.s.</v>
      </c>
      <c r="L93" s="28"/>
    </row>
    <row r="94" spans="2:12" s="1" customFormat="1" ht="15.25" customHeight="1">
      <c r="B94" s="28"/>
      <c r="C94" s="23" t="s">
        <v>27</v>
      </c>
      <c r="F94" s="21" t="str">
        <f>IF(E20="","",E20)</f>
        <v>Vyplň údaj</v>
      </c>
      <c r="I94" s="23" t="s">
        <v>32</v>
      </c>
      <c r="J94" s="26" t="str">
        <f>E26</f>
        <v xml:space="preserve"> </v>
      </c>
      <c r="L94" s="28"/>
    </row>
    <row r="95" spans="2:12" s="1" customFormat="1" ht="10.25" customHeight="1">
      <c r="B95" s="28"/>
      <c r="L95" s="28"/>
    </row>
    <row r="96" spans="2:12" s="1" customFormat="1" ht="29.25" customHeight="1">
      <c r="B96" s="28"/>
      <c r="C96" s="107" t="s">
        <v>128</v>
      </c>
      <c r="D96" s="99"/>
      <c r="E96" s="99"/>
      <c r="F96" s="99"/>
      <c r="G96" s="99"/>
      <c r="H96" s="99"/>
      <c r="I96" s="99"/>
      <c r="J96" s="108" t="s">
        <v>129</v>
      </c>
      <c r="K96" s="99"/>
      <c r="L96" s="28"/>
    </row>
    <row r="97" spans="2:47" s="1" customFormat="1" ht="10.25" customHeight="1">
      <c r="B97" s="28"/>
      <c r="L97" s="28"/>
    </row>
    <row r="98" spans="2:47" s="1" customFormat="1" ht="22.75" customHeight="1">
      <c r="B98" s="28"/>
      <c r="C98" s="109" t="s">
        <v>130</v>
      </c>
      <c r="J98" s="65">
        <f>J124</f>
        <v>0</v>
      </c>
      <c r="L98" s="28"/>
      <c r="AU98" s="13" t="s">
        <v>131</v>
      </c>
    </row>
    <row r="99" spans="2:47" s="8" customFormat="1" ht="25" customHeight="1">
      <c r="B99" s="110"/>
      <c r="D99" s="111" t="s">
        <v>159</v>
      </c>
      <c r="E99" s="112"/>
      <c r="F99" s="112"/>
      <c r="G99" s="112"/>
      <c r="H99" s="112"/>
      <c r="I99" s="112"/>
      <c r="J99" s="113">
        <f>J125</f>
        <v>0</v>
      </c>
      <c r="L99" s="110"/>
    </row>
    <row r="100" spans="2:47" s="9" customFormat="1" ht="20" customHeight="1">
      <c r="B100" s="114"/>
      <c r="D100" s="115" t="s">
        <v>1495</v>
      </c>
      <c r="E100" s="116"/>
      <c r="F100" s="116"/>
      <c r="G100" s="116"/>
      <c r="H100" s="116"/>
      <c r="I100" s="116"/>
      <c r="J100" s="117">
        <f>J126</f>
        <v>0</v>
      </c>
      <c r="L100" s="114"/>
    </row>
    <row r="101" spans="2:47" s="9" customFormat="1" ht="20" customHeight="1">
      <c r="B101" s="114"/>
      <c r="D101" s="115" t="s">
        <v>1977</v>
      </c>
      <c r="E101" s="116"/>
      <c r="F101" s="116"/>
      <c r="G101" s="116"/>
      <c r="H101" s="116"/>
      <c r="I101" s="116"/>
      <c r="J101" s="117">
        <f>J177</f>
        <v>0</v>
      </c>
      <c r="L101" s="114"/>
    </row>
    <row r="102" spans="2:47" s="8" customFormat="1" ht="25" customHeight="1">
      <c r="B102" s="110"/>
      <c r="D102" s="111" t="s">
        <v>1496</v>
      </c>
      <c r="E102" s="112"/>
      <c r="F102" s="112"/>
      <c r="G102" s="112"/>
      <c r="H102" s="112"/>
      <c r="I102" s="112"/>
      <c r="J102" s="113">
        <f>J180</f>
        <v>0</v>
      </c>
      <c r="L102" s="110"/>
    </row>
    <row r="103" spans="2:47" s="1" customFormat="1" ht="21.75" customHeight="1">
      <c r="B103" s="28"/>
      <c r="L103" s="28"/>
    </row>
    <row r="104" spans="2:47" s="1" customFormat="1" ht="7" customHeight="1">
      <c r="B104" s="43"/>
      <c r="C104" s="44"/>
      <c r="D104" s="44"/>
      <c r="E104" s="44"/>
      <c r="F104" s="44"/>
      <c r="G104" s="44"/>
      <c r="H104" s="44"/>
      <c r="I104" s="44"/>
      <c r="J104" s="44"/>
      <c r="K104" s="44"/>
      <c r="L104" s="28"/>
    </row>
    <row r="108" spans="2:47" s="1" customFormat="1" ht="7" customHeight="1">
      <c r="B108" s="45"/>
      <c r="C108" s="46"/>
      <c r="D108" s="46"/>
      <c r="E108" s="46"/>
      <c r="F108" s="46"/>
      <c r="G108" s="46"/>
      <c r="H108" s="46"/>
      <c r="I108" s="46"/>
      <c r="J108" s="46"/>
      <c r="K108" s="46"/>
      <c r="L108" s="28"/>
    </row>
    <row r="109" spans="2:47" s="1" customFormat="1" ht="25" customHeight="1">
      <c r="B109" s="28"/>
      <c r="C109" s="17" t="s">
        <v>162</v>
      </c>
      <c r="L109" s="28"/>
    </row>
    <row r="110" spans="2:47" s="1" customFormat="1" ht="7" customHeight="1">
      <c r="B110" s="28"/>
      <c r="L110" s="28"/>
    </row>
    <row r="111" spans="2:47" s="1" customFormat="1" ht="12" customHeight="1">
      <c r="B111" s="28"/>
      <c r="C111" s="23" t="s">
        <v>15</v>
      </c>
      <c r="L111" s="28"/>
    </row>
    <row r="112" spans="2:47" s="1" customFormat="1" ht="16.5" customHeight="1">
      <c r="B112" s="28"/>
      <c r="E112" s="216" t="str">
        <f>E7</f>
        <v>Lezecké centrum HK Neolit</v>
      </c>
      <c r="F112" s="217"/>
      <c r="G112" s="217"/>
      <c r="H112" s="217"/>
      <c r="L112" s="28"/>
    </row>
    <row r="113" spans="2:65" ht="12" customHeight="1">
      <c r="B113" s="16"/>
      <c r="C113" s="23" t="s">
        <v>123</v>
      </c>
      <c r="L113" s="16"/>
    </row>
    <row r="114" spans="2:65" s="1" customFormat="1" ht="16.5" customHeight="1">
      <c r="B114" s="28"/>
      <c r="E114" s="216" t="s">
        <v>124</v>
      </c>
      <c r="F114" s="218"/>
      <c r="G114" s="218"/>
      <c r="H114" s="218"/>
      <c r="L114" s="28"/>
    </row>
    <row r="115" spans="2:65" s="1" customFormat="1" ht="12" customHeight="1">
      <c r="B115" s="28"/>
      <c r="C115" s="23" t="s">
        <v>125</v>
      </c>
      <c r="L115" s="28"/>
    </row>
    <row r="116" spans="2:65" s="1" customFormat="1" ht="16.5" customHeight="1">
      <c r="B116" s="28"/>
      <c r="E116" s="176" t="str">
        <f>E11</f>
        <v>SO 01-5 - Lokálny zdroj energie - fotovoltaika</v>
      </c>
      <c r="F116" s="218"/>
      <c r="G116" s="218"/>
      <c r="H116" s="218"/>
      <c r="L116" s="28"/>
    </row>
    <row r="117" spans="2:65" s="1" customFormat="1" ht="7" customHeight="1">
      <c r="B117" s="28"/>
      <c r="L117" s="28"/>
    </row>
    <row r="118" spans="2:65" s="1" customFormat="1" ht="12" customHeight="1">
      <c r="B118" s="28"/>
      <c r="C118" s="23" t="s">
        <v>19</v>
      </c>
      <c r="F118" s="21" t="str">
        <f>F14</f>
        <v>Martin</v>
      </c>
      <c r="I118" s="23" t="s">
        <v>21</v>
      </c>
      <c r="J118" s="51" t="str">
        <f>IF(J14="","",J14)</f>
        <v>21. 2. 2025</v>
      </c>
      <c r="L118" s="28"/>
    </row>
    <row r="119" spans="2:65" s="1" customFormat="1" ht="7" customHeight="1">
      <c r="B119" s="28"/>
      <c r="L119" s="28"/>
    </row>
    <row r="120" spans="2:65" s="1" customFormat="1" ht="15.25" customHeight="1">
      <c r="B120" s="28"/>
      <c r="C120" s="23" t="s">
        <v>23</v>
      </c>
      <c r="F120" s="21" t="str">
        <f>E17</f>
        <v>Horolezecký klub Neolit o.z.</v>
      </c>
      <c r="I120" s="23" t="s">
        <v>29</v>
      </c>
      <c r="J120" s="26" t="str">
        <f>E23</f>
        <v>Hplus a.s.</v>
      </c>
      <c r="L120" s="28"/>
    </row>
    <row r="121" spans="2:65" s="1" customFormat="1" ht="15.25" customHeight="1">
      <c r="B121" s="28"/>
      <c r="C121" s="23" t="s">
        <v>27</v>
      </c>
      <c r="F121" s="21" t="str">
        <f>IF(E20="","",E20)</f>
        <v>Vyplň údaj</v>
      </c>
      <c r="I121" s="23" t="s">
        <v>32</v>
      </c>
      <c r="J121" s="26" t="str">
        <f>E26</f>
        <v xml:space="preserve"> </v>
      </c>
      <c r="L121" s="28"/>
    </row>
    <row r="122" spans="2:65" s="1" customFormat="1" ht="10.25" customHeight="1">
      <c r="B122" s="28"/>
      <c r="L122" s="28"/>
    </row>
    <row r="123" spans="2:65" s="10" customFormat="1" ht="29.25" customHeight="1">
      <c r="B123" s="118"/>
      <c r="C123" s="119" t="s">
        <v>163</v>
      </c>
      <c r="D123" s="120" t="s">
        <v>60</v>
      </c>
      <c r="E123" s="120" t="s">
        <v>56</v>
      </c>
      <c r="F123" s="120" t="s">
        <v>57</v>
      </c>
      <c r="G123" s="120" t="s">
        <v>164</v>
      </c>
      <c r="H123" s="120" t="s">
        <v>165</v>
      </c>
      <c r="I123" s="120" t="s">
        <v>166</v>
      </c>
      <c r="J123" s="121" t="s">
        <v>129</v>
      </c>
      <c r="K123" s="122" t="s">
        <v>167</v>
      </c>
      <c r="L123" s="118"/>
      <c r="M123" s="58" t="s">
        <v>1</v>
      </c>
      <c r="N123" s="59" t="s">
        <v>39</v>
      </c>
      <c r="O123" s="59" t="s">
        <v>168</v>
      </c>
      <c r="P123" s="59" t="s">
        <v>169</v>
      </c>
      <c r="Q123" s="59" t="s">
        <v>170</v>
      </c>
      <c r="R123" s="59" t="s">
        <v>171</v>
      </c>
      <c r="S123" s="59" t="s">
        <v>172</v>
      </c>
      <c r="T123" s="60" t="s">
        <v>173</v>
      </c>
    </row>
    <row r="124" spans="2:65" s="1" customFormat="1" ht="22.75" customHeight="1">
      <c r="B124" s="28"/>
      <c r="C124" s="63" t="s">
        <v>130</v>
      </c>
      <c r="J124" s="123">
        <f>BK124</f>
        <v>0</v>
      </c>
      <c r="L124" s="28"/>
      <c r="M124" s="61"/>
      <c r="N124" s="52"/>
      <c r="O124" s="52"/>
      <c r="P124" s="124">
        <f>P125+P180</f>
        <v>0</v>
      </c>
      <c r="Q124" s="52"/>
      <c r="R124" s="124">
        <f>R125+R180</f>
        <v>2.3542518399999999</v>
      </c>
      <c r="S124" s="52"/>
      <c r="T124" s="125">
        <f>T125+T180</f>
        <v>0</v>
      </c>
      <c r="AT124" s="13" t="s">
        <v>74</v>
      </c>
      <c r="AU124" s="13" t="s">
        <v>131</v>
      </c>
      <c r="BK124" s="126">
        <f>BK125+BK180</f>
        <v>0</v>
      </c>
    </row>
    <row r="125" spans="2:65" s="11" customFormat="1" ht="26" customHeight="1">
      <c r="B125" s="127"/>
      <c r="D125" s="128" t="s">
        <v>74</v>
      </c>
      <c r="E125" s="129" t="s">
        <v>236</v>
      </c>
      <c r="F125" s="129" t="s">
        <v>1014</v>
      </c>
      <c r="I125" s="130"/>
      <c r="J125" s="131">
        <f>BK125</f>
        <v>0</v>
      </c>
      <c r="L125" s="127"/>
      <c r="M125" s="132"/>
      <c r="P125" s="133">
        <f>P126+P177</f>
        <v>0</v>
      </c>
      <c r="R125" s="133">
        <f>R126+R177</f>
        <v>2.3542518399999999</v>
      </c>
      <c r="T125" s="134">
        <f>T126+T177</f>
        <v>0</v>
      </c>
      <c r="AR125" s="128" t="s">
        <v>187</v>
      </c>
      <c r="AT125" s="135" t="s">
        <v>74</v>
      </c>
      <c r="AU125" s="135" t="s">
        <v>75</v>
      </c>
      <c r="AY125" s="128" t="s">
        <v>176</v>
      </c>
      <c r="BK125" s="136">
        <f>BK126+BK177</f>
        <v>0</v>
      </c>
    </row>
    <row r="126" spans="2:65" s="11" customFormat="1" ht="22.75" customHeight="1">
      <c r="B126" s="127"/>
      <c r="D126" s="128" t="s">
        <v>74</v>
      </c>
      <c r="E126" s="137" t="s">
        <v>1525</v>
      </c>
      <c r="F126" s="137" t="s">
        <v>1526</v>
      </c>
      <c r="I126" s="130"/>
      <c r="J126" s="138">
        <f>BK126</f>
        <v>0</v>
      </c>
      <c r="L126" s="127"/>
      <c r="M126" s="132"/>
      <c r="P126" s="133">
        <f>SUM(P127:P176)</f>
        <v>0</v>
      </c>
      <c r="R126" s="133">
        <f>SUM(R127:R176)</f>
        <v>2.3542518399999999</v>
      </c>
      <c r="T126" s="134">
        <f>SUM(T127:T176)</f>
        <v>0</v>
      </c>
      <c r="AR126" s="128" t="s">
        <v>187</v>
      </c>
      <c r="AT126" s="135" t="s">
        <v>74</v>
      </c>
      <c r="AU126" s="135" t="s">
        <v>82</v>
      </c>
      <c r="AY126" s="128" t="s">
        <v>176</v>
      </c>
      <c r="BK126" s="136">
        <f>SUM(BK127:BK176)</f>
        <v>0</v>
      </c>
    </row>
    <row r="127" spans="2:65" s="1" customFormat="1" ht="33" customHeight="1">
      <c r="B127" s="28"/>
      <c r="C127" s="139" t="s">
        <v>82</v>
      </c>
      <c r="D127" s="139" t="s">
        <v>178</v>
      </c>
      <c r="E127" s="140" t="s">
        <v>1978</v>
      </c>
      <c r="F127" s="141" t="s">
        <v>1979</v>
      </c>
      <c r="G127" s="142" t="s">
        <v>261</v>
      </c>
      <c r="H127" s="143">
        <v>100</v>
      </c>
      <c r="I127" s="144"/>
      <c r="J127" s="145">
        <f t="shared" ref="J127:J158" si="0">ROUND(I127*H127,2)</f>
        <v>0</v>
      </c>
      <c r="K127" s="146"/>
      <c r="L127" s="28"/>
      <c r="M127" s="147" t="s">
        <v>1</v>
      </c>
      <c r="N127" s="148" t="s">
        <v>41</v>
      </c>
      <c r="P127" s="149">
        <f t="shared" ref="P127:P158" si="1">O127*H127</f>
        <v>0</v>
      </c>
      <c r="Q127" s="149">
        <v>0</v>
      </c>
      <c r="R127" s="149">
        <f t="shared" ref="R127:R158" si="2">Q127*H127</f>
        <v>0</v>
      </c>
      <c r="S127" s="149">
        <v>0</v>
      </c>
      <c r="T127" s="150">
        <f t="shared" ref="T127:T158" si="3">S127*H127</f>
        <v>0</v>
      </c>
      <c r="AR127" s="151" t="s">
        <v>440</v>
      </c>
      <c r="AT127" s="151" t="s">
        <v>178</v>
      </c>
      <c r="AU127" s="151" t="s">
        <v>88</v>
      </c>
      <c r="AY127" s="13" t="s">
        <v>176</v>
      </c>
      <c r="BE127" s="152">
        <f t="shared" ref="BE127:BE158" si="4">IF(N127="základná",J127,0)</f>
        <v>0</v>
      </c>
      <c r="BF127" s="152">
        <f t="shared" ref="BF127:BF158" si="5">IF(N127="znížená",J127,0)</f>
        <v>0</v>
      </c>
      <c r="BG127" s="152">
        <f t="shared" ref="BG127:BG158" si="6">IF(N127="zákl. prenesená",J127,0)</f>
        <v>0</v>
      </c>
      <c r="BH127" s="152">
        <f t="shared" ref="BH127:BH158" si="7">IF(N127="zníž. prenesená",J127,0)</f>
        <v>0</v>
      </c>
      <c r="BI127" s="152">
        <f t="shared" ref="BI127:BI158" si="8">IF(N127="nulová",J127,0)</f>
        <v>0</v>
      </c>
      <c r="BJ127" s="13" t="s">
        <v>88</v>
      </c>
      <c r="BK127" s="152">
        <f t="shared" ref="BK127:BK158" si="9">ROUND(I127*H127,2)</f>
        <v>0</v>
      </c>
      <c r="BL127" s="13" t="s">
        <v>440</v>
      </c>
      <c r="BM127" s="151" t="s">
        <v>1980</v>
      </c>
    </row>
    <row r="128" spans="2:65" s="1" customFormat="1" ht="21.75" customHeight="1">
      <c r="B128" s="28"/>
      <c r="C128" s="153" t="s">
        <v>88</v>
      </c>
      <c r="D128" s="153" t="s">
        <v>236</v>
      </c>
      <c r="E128" s="154" t="s">
        <v>1981</v>
      </c>
      <c r="F128" s="155" t="s">
        <v>1982</v>
      </c>
      <c r="G128" s="156" t="s">
        <v>261</v>
      </c>
      <c r="H128" s="157">
        <v>100</v>
      </c>
      <c r="I128" s="158"/>
      <c r="J128" s="159">
        <f t="shared" si="0"/>
        <v>0</v>
      </c>
      <c r="K128" s="160"/>
      <c r="L128" s="161"/>
      <c r="M128" s="162" t="s">
        <v>1</v>
      </c>
      <c r="N128" s="163" t="s">
        <v>41</v>
      </c>
      <c r="P128" s="149">
        <f t="shared" si="1"/>
        <v>0</v>
      </c>
      <c r="Q128" s="149">
        <v>1.73E-3</v>
      </c>
      <c r="R128" s="149">
        <f t="shared" si="2"/>
        <v>0.17299999999999999</v>
      </c>
      <c r="S128" s="149">
        <v>0</v>
      </c>
      <c r="T128" s="150">
        <f t="shared" si="3"/>
        <v>0</v>
      </c>
      <c r="AR128" s="151" t="s">
        <v>703</v>
      </c>
      <c r="AT128" s="151" t="s">
        <v>236</v>
      </c>
      <c r="AU128" s="151" t="s">
        <v>88</v>
      </c>
      <c r="AY128" s="13" t="s">
        <v>176</v>
      </c>
      <c r="BE128" s="152">
        <f t="shared" si="4"/>
        <v>0</v>
      </c>
      <c r="BF128" s="152">
        <f t="shared" si="5"/>
        <v>0</v>
      </c>
      <c r="BG128" s="152">
        <f t="shared" si="6"/>
        <v>0</v>
      </c>
      <c r="BH128" s="152">
        <f t="shared" si="7"/>
        <v>0</v>
      </c>
      <c r="BI128" s="152">
        <f t="shared" si="8"/>
        <v>0</v>
      </c>
      <c r="BJ128" s="13" t="s">
        <v>88</v>
      </c>
      <c r="BK128" s="152">
        <f t="shared" si="9"/>
        <v>0</v>
      </c>
      <c r="BL128" s="13" t="s">
        <v>703</v>
      </c>
      <c r="BM128" s="151" t="s">
        <v>1983</v>
      </c>
    </row>
    <row r="129" spans="2:65" s="1" customFormat="1" ht="21.75" customHeight="1">
      <c r="B129" s="28"/>
      <c r="C129" s="153" t="s">
        <v>187</v>
      </c>
      <c r="D129" s="153" t="s">
        <v>236</v>
      </c>
      <c r="E129" s="154" t="s">
        <v>1984</v>
      </c>
      <c r="F129" s="155" t="s">
        <v>1985</v>
      </c>
      <c r="G129" s="156" t="s">
        <v>261</v>
      </c>
      <c r="H129" s="157">
        <v>100</v>
      </c>
      <c r="I129" s="158"/>
      <c r="J129" s="159">
        <f t="shared" si="0"/>
        <v>0</v>
      </c>
      <c r="K129" s="160"/>
      <c r="L129" s="161"/>
      <c r="M129" s="162" t="s">
        <v>1</v>
      </c>
      <c r="N129" s="163" t="s">
        <v>41</v>
      </c>
      <c r="P129" s="149">
        <f t="shared" si="1"/>
        <v>0</v>
      </c>
      <c r="Q129" s="149">
        <v>2.6900000000000001E-3</v>
      </c>
      <c r="R129" s="149">
        <f t="shared" si="2"/>
        <v>0.26900000000000002</v>
      </c>
      <c r="S129" s="149">
        <v>0</v>
      </c>
      <c r="T129" s="150">
        <f t="shared" si="3"/>
        <v>0</v>
      </c>
      <c r="AR129" s="151" t="s">
        <v>703</v>
      </c>
      <c r="AT129" s="151" t="s">
        <v>236</v>
      </c>
      <c r="AU129" s="151" t="s">
        <v>88</v>
      </c>
      <c r="AY129" s="13" t="s">
        <v>176</v>
      </c>
      <c r="BE129" s="152">
        <f t="shared" si="4"/>
        <v>0</v>
      </c>
      <c r="BF129" s="152">
        <f t="shared" si="5"/>
        <v>0</v>
      </c>
      <c r="BG129" s="152">
        <f t="shared" si="6"/>
        <v>0</v>
      </c>
      <c r="BH129" s="152">
        <f t="shared" si="7"/>
        <v>0</v>
      </c>
      <c r="BI129" s="152">
        <f t="shared" si="8"/>
        <v>0</v>
      </c>
      <c r="BJ129" s="13" t="s">
        <v>88</v>
      </c>
      <c r="BK129" s="152">
        <f t="shared" si="9"/>
        <v>0</v>
      </c>
      <c r="BL129" s="13" t="s">
        <v>703</v>
      </c>
      <c r="BM129" s="151" t="s">
        <v>1986</v>
      </c>
    </row>
    <row r="130" spans="2:65" s="1" customFormat="1" ht="24.25" customHeight="1">
      <c r="B130" s="28"/>
      <c r="C130" s="153" t="s">
        <v>182</v>
      </c>
      <c r="D130" s="153" t="s">
        <v>236</v>
      </c>
      <c r="E130" s="154" t="s">
        <v>1987</v>
      </c>
      <c r="F130" s="155" t="s">
        <v>1988</v>
      </c>
      <c r="G130" s="156" t="s">
        <v>334</v>
      </c>
      <c r="H130" s="157">
        <v>6.6669999999999998</v>
      </c>
      <c r="I130" s="158"/>
      <c r="J130" s="159">
        <f t="shared" si="0"/>
        <v>0</v>
      </c>
      <c r="K130" s="160"/>
      <c r="L130" s="161"/>
      <c r="M130" s="162" t="s">
        <v>1</v>
      </c>
      <c r="N130" s="163" t="s">
        <v>41</v>
      </c>
      <c r="P130" s="149">
        <f t="shared" si="1"/>
        <v>0</v>
      </c>
      <c r="Q130" s="149">
        <v>2.5600000000000002E-3</v>
      </c>
      <c r="R130" s="149">
        <f t="shared" si="2"/>
        <v>1.7067519999999999E-2</v>
      </c>
      <c r="S130" s="149">
        <v>0</v>
      </c>
      <c r="T130" s="150">
        <f t="shared" si="3"/>
        <v>0</v>
      </c>
      <c r="AR130" s="151" t="s">
        <v>703</v>
      </c>
      <c r="AT130" s="151" t="s">
        <v>236</v>
      </c>
      <c r="AU130" s="151" t="s">
        <v>88</v>
      </c>
      <c r="AY130" s="13" t="s">
        <v>176</v>
      </c>
      <c r="BE130" s="152">
        <f t="shared" si="4"/>
        <v>0</v>
      </c>
      <c r="BF130" s="152">
        <f t="shared" si="5"/>
        <v>0</v>
      </c>
      <c r="BG130" s="152">
        <f t="shared" si="6"/>
        <v>0</v>
      </c>
      <c r="BH130" s="152">
        <f t="shared" si="7"/>
        <v>0</v>
      </c>
      <c r="BI130" s="152">
        <f t="shared" si="8"/>
        <v>0</v>
      </c>
      <c r="BJ130" s="13" t="s">
        <v>88</v>
      </c>
      <c r="BK130" s="152">
        <f t="shared" si="9"/>
        <v>0</v>
      </c>
      <c r="BL130" s="13" t="s">
        <v>703</v>
      </c>
      <c r="BM130" s="151" t="s">
        <v>1989</v>
      </c>
    </row>
    <row r="131" spans="2:65" s="1" customFormat="1" ht="24.25" customHeight="1">
      <c r="B131" s="28"/>
      <c r="C131" s="153" t="s">
        <v>194</v>
      </c>
      <c r="D131" s="153" t="s">
        <v>236</v>
      </c>
      <c r="E131" s="154" t="s">
        <v>1990</v>
      </c>
      <c r="F131" s="155" t="s">
        <v>1991</v>
      </c>
      <c r="G131" s="156" t="s">
        <v>334</v>
      </c>
      <c r="H131" s="157">
        <v>3.3330000000000002</v>
      </c>
      <c r="I131" s="158"/>
      <c r="J131" s="159">
        <f t="shared" si="0"/>
        <v>0</v>
      </c>
      <c r="K131" s="160"/>
      <c r="L131" s="161"/>
      <c r="M131" s="162" t="s">
        <v>1</v>
      </c>
      <c r="N131" s="163" t="s">
        <v>41</v>
      </c>
      <c r="P131" s="149">
        <f t="shared" si="1"/>
        <v>0</v>
      </c>
      <c r="Q131" s="149">
        <v>3.8400000000000001E-3</v>
      </c>
      <c r="R131" s="149">
        <f t="shared" si="2"/>
        <v>1.2798720000000001E-2</v>
      </c>
      <c r="S131" s="149">
        <v>0</v>
      </c>
      <c r="T131" s="150">
        <f t="shared" si="3"/>
        <v>0</v>
      </c>
      <c r="AR131" s="151" t="s">
        <v>703</v>
      </c>
      <c r="AT131" s="151" t="s">
        <v>236</v>
      </c>
      <c r="AU131" s="151" t="s">
        <v>88</v>
      </c>
      <c r="AY131" s="13" t="s">
        <v>176</v>
      </c>
      <c r="BE131" s="152">
        <f t="shared" si="4"/>
        <v>0</v>
      </c>
      <c r="BF131" s="152">
        <f t="shared" si="5"/>
        <v>0</v>
      </c>
      <c r="BG131" s="152">
        <f t="shared" si="6"/>
        <v>0</v>
      </c>
      <c r="BH131" s="152">
        <f t="shared" si="7"/>
        <v>0</v>
      </c>
      <c r="BI131" s="152">
        <f t="shared" si="8"/>
        <v>0</v>
      </c>
      <c r="BJ131" s="13" t="s">
        <v>88</v>
      </c>
      <c r="BK131" s="152">
        <f t="shared" si="9"/>
        <v>0</v>
      </c>
      <c r="BL131" s="13" t="s">
        <v>703</v>
      </c>
      <c r="BM131" s="151" t="s">
        <v>1992</v>
      </c>
    </row>
    <row r="132" spans="2:65" s="1" customFormat="1" ht="24.25" customHeight="1">
      <c r="B132" s="28"/>
      <c r="C132" s="153" t="s">
        <v>198</v>
      </c>
      <c r="D132" s="153" t="s">
        <v>236</v>
      </c>
      <c r="E132" s="154" t="s">
        <v>1993</v>
      </c>
      <c r="F132" s="155" t="s">
        <v>1994</v>
      </c>
      <c r="G132" s="156" t="s">
        <v>334</v>
      </c>
      <c r="H132" s="157">
        <v>3.3330000000000002</v>
      </c>
      <c r="I132" s="158"/>
      <c r="J132" s="159">
        <f t="shared" si="0"/>
        <v>0</v>
      </c>
      <c r="K132" s="160"/>
      <c r="L132" s="161"/>
      <c r="M132" s="162" t="s">
        <v>1</v>
      </c>
      <c r="N132" s="163" t="s">
        <v>41</v>
      </c>
      <c r="P132" s="149">
        <f t="shared" si="1"/>
        <v>0</v>
      </c>
      <c r="Q132" s="149">
        <v>3.2000000000000002E-3</v>
      </c>
      <c r="R132" s="149">
        <f t="shared" si="2"/>
        <v>1.0665600000000001E-2</v>
      </c>
      <c r="S132" s="149">
        <v>0</v>
      </c>
      <c r="T132" s="150">
        <f t="shared" si="3"/>
        <v>0</v>
      </c>
      <c r="AR132" s="151" t="s">
        <v>703</v>
      </c>
      <c r="AT132" s="151" t="s">
        <v>236</v>
      </c>
      <c r="AU132" s="151" t="s">
        <v>88</v>
      </c>
      <c r="AY132" s="13" t="s">
        <v>176</v>
      </c>
      <c r="BE132" s="152">
        <f t="shared" si="4"/>
        <v>0</v>
      </c>
      <c r="BF132" s="152">
        <f t="shared" si="5"/>
        <v>0</v>
      </c>
      <c r="BG132" s="152">
        <f t="shared" si="6"/>
        <v>0</v>
      </c>
      <c r="BH132" s="152">
        <f t="shared" si="7"/>
        <v>0</v>
      </c>
      <c r="BI132" s="152">
        <f t="shared" si="8"/>
        <v>0</v>
      </c>
      <c r="BJ132" s="13" t="s">
        <v>88</v>
      </c>
      <c r="BK132" s="152">
        <f t="shared" si="9"/>
        <v>0</v>
      </c>
      <c r="BL132" s="13" t="s">
        <v>703</v>
      </c>
      <c r="BM132" s="151" t="s">
        <v>1995</v>
      </c>
    </row>
    <row r="133" spans="2:65" s="1" customFormat="1" ht="24.25" customHeight="1">
      <c r="B133" s="28"/>
      <c r="C133" s="153" t="s">
        <v>202</v>
      </c>
      <c r="D133" s="153" t="s">
        <v>236</v>
      </c>
      <c r="E133" s="154" t="s">
        <v>1996</v>
      </c>
      <c r="F133" s="155" t="s">
        <v>1997</v>
      </c>
      <c r="G133" s="156" t="s">
        <v>334</v>
      </c>
      <c r="H133" s="157">
        <v>100</v>
      </c>
      <c r="I133" s="158"/>
      <c r="J133" s="159">
        <f t="shared" si="0"/>
        <v>0</v>
      </c>
      <c r="K133" s="160"/>
      <c r="L133" s="161"/>
      <c r="M133" s="162" t="s">
        <v>1</v>
      </c>
      <c r="N133" s="163" t="s">
        <v>41</v>
      </c>
      <c r="P133" s="149">
        <f t="shared" si="1"/>
        <v>0</v>
      </c>
      <c r="Q133" s="149">
        <v>2.5400000000000002E-3</v>
      </c>
      <c r="R133" s="149">
        <f t="shared" si="2"/>
        <v>0.254</v>
      </c>
      <c r="S133" s="149">
        <v>0</v>
      </c>
      <c r="T133" s="150">
        <f t="shared" si="3"/>
        <v>0</v>
      </c>
      <c r="AR133" s="151" t="s">
        <v>703</v>
      </c>
      <c r="AT133" s="151" t="s">
        <v>236</v>
      </c>
      <c r="AU133" s="151" t="s">
        <v>88</v>
      </c>
      <c r="AY133" s="13" t="s">
        <v>176</v>
      </c>
      <c r="BE133" s="152">
        <f t="shared" si="4"/>
        <v>0</v>
      </c>
      <c r="BF133" s="152">
        <f t="shared" si="5"/>
        <v>0</v>
      </c>
      <c r="BG133" s="152">
        <f t="shared" si="6"/>
        <v>0</v>
      </c>
      <c r="BH133" s="152">
        <f t="shared" si="7"/>
        <v>0</v>
      </c>
      <c r="BI133" s="152">
        <f t="shared" si="8"/>
        <v>0</v>
      </c>
      <c r="BJ133" s="13" t="s">
        <v>88</v>
      </c>
      <c r="BK133" s="152">
        <f t="shared" si="9"/>
        <v>0</v>
      </c>
      <c r="BL133" s="13" t="s">
        <v>703</v>
      </c>
      <c r="BM133" s="151" t="s">
        <v>1998</v>
      </c>
    </row>
    <row r="134" spans="2:65" s="1" customFormat="1" ht="16.5" customHeight="1">
      <c r="B134" s="28"/>
      <c r="C134" s="153" t="s">
        <v>206</v>
      </c>
      <c r="D134" s="153" t="s">
        <v>236</v>
      </c>
      <c r="E134" s="154" t="s">
        <v>1999</v>
      </c>
      <c r="F134" s="155" t="s">
        <v>2000</v>
      </c>
      <c r="G134" s="156" t="s">
        <v>334</v>
      </c>
      <c r="H134" s="157">
        <v>100</v>
      </c>
      <c r="I134" s="158"/>
      <c r="J134" s="159">
        <f t="shared" si="0"/>
        <v>0</v>
      </c>
      <c r="K134" s="160"/>
      <c r="L134" s="161"/>
      <c r="M134" s="162" t="s">
        <v>1</v>
      </c>
      <c r="N134" s="163" t="s">
        <v>41</v>
      </c>
      <c r="P134" s="149">
        <f t="shared" si="1"/>
        <v>0</v>
      </c>
      <c r="Q134" s="149">
        <v>1.57E-3</v>
      </c>
      <c r="R134" s="149">
        <f t="shared" si="2"/>
        <v>0.157</v>
      </c>
      <c r="S134" s="149">
        <v>0</v>
      </c>
      <c r="T134" s="150">
        <f t="shared" si="3"/>
        <v>0</v>
      </c>
      <c r="AR134" s="151" t="s">
        <v>703</v>
      </c>
      <c r="AT134" s="151" t="s">
        <v>236</v>
      </c>
      <c r="AU134" s="151" t="s">
        <v>88</v>
      </c>
      <c r="AY134" s="13" t="s">
        <v>176</v>
      </c>
      <c r="BE134" s="152">
        <f t="shared" si="4"/>
        <v>0</v>
      </c>
      <c r="BF134" s="152">
        <f t="shared" si="5"/>
        <v>0</v>
      </c>
      <c r="BG134" s="152">
        <f t="shared" si="6"/>
        <v>0</v>
      </c>
      <c r="BH134" s="152">
        <f t="shared" si="7"/>
        <v>0</v>
      </c>
      <c r="BI134" s="152">
        <f t="shared" si="8"/>
        <v>0</v>
      </c>
      <c r="BJ134" s="13" t="s">
        <v>88</v>
      </c>
      <c r="BK134" s="152">
        <f t="shared" si="9"/>
        <v>0</v>
      </c>
      <c r="BL134" s="13" t="s">
        <v>703</v>
      </c>
      <c r="BM134" s="151" t="s">
        <v>2001</v>
      </c>
    </row>
    <row r="135" spans="2:65" s="1" customFormat="1" ht="24.25" customHeight="1">
      <c r="B135" s="28"/>
      <c r="C135" s="139" t="s">
        <v>210</v>
      </c>
      <c r="D135" s="139" t="s">
        <v>178</v>
      </c>
      <c r="E135" s="140" t="s">
        <v>2002</v>
      </c>
      <c r="F135" s="141" t="s">
        <v>2003</v>
      </c>
      <c r="G135" s="142" t="s">
        <v>334</v>
      </c>
      <c r="H135" s="143">
        <v>80</v>
      </c>
      <c r="I135" s="144"/>
      <c r="J135" s="145">
        <f t="shared" si="0"/>
        <v>0</v>
      </c>
      <c r="K135" s="146"/>
      <c r="L135" s="28"/>
      <c r="M135" s="147" t="s">
        <v>1</v>
      </c>
      <c r="N135" s="148" t="s">
        <v>41</v>
      </c>
      <c r="P135" s="149">
        <f t="shared" si="1"/>
        <v>0</v>
      </c>
      <c r="Q135" s="149">
        <v>0</v>
      </c>
      <c r="R135" s="149">
        <f t="shared" si="2"/>
        <v>0</v>
      </c>
      <c r="S135" s="149">
        <v>0</v>
      </c>
      <c r="T135" s="150">
        <f t="shared" si="3"/>
        <v>0</v>
      </c>
      <c r="AR135" s="151" t="s">
        <v>440</v>
      </c>
      <c r="AT135" s="151" t="s">
        <v>178</v>
      </c>
      <c r="AU135" s="151" t="s">
        <v>88</v>
      </c>
      <c r="AY135" s="13" t="s">
        <v>176</v>
      </c>
      <c r="BE135" s="152">
        <f t="shared" si="4"/>
        <v>0</v>
      </c>
      <c r="BF135" s="152">
        <f t="shared" si="5"/>
        <v>0</v>
      </c>
      <c r="BG135" s="152">
        <f t="shared" si="6"/>
        <v>0</v>
      </c>
      <c r="BH135" s="152">
        <f t="shared" si="7"/>
        <v>0</v>
      </c>
      <c r="BI135" s="152">
        <f t="shared" si="8"/>
        <v>0</v>
      </c>
      <c r="BJ135" s="13" t="s">
        <v>88</v>
      </c>
      <c r="BK135" s="152">
        <f t="shared" si="9"/>
        <v>0</v>
      </c>
      <c r="BL135" s="13" t="s">
        <v>440</v>
      </c>
      <c r="BM135" s="151" t="s">
        <v>2004</v>
      </c>
    </row>
    <row r="136" spans="2:65" s="1" customFormat="1" ht="16.5" customHeight="1">
      <c r="B136" s="28"/>
      <c r="C136" s="153" t="s">
        <v>214</v>
      </c>
      <c r="D136" s="153" t="s">
        <v>236</v>
      </c>
      <c r="E136" s="154" t="s">
        <v>2005</v>
      </c>
      <c r="F136" s="155" t="s">
        <v>2006</v>
      </c>
      <c r="G136" s="156" t="s">
        <v>334</v>
      </c>
      <c r="H136" s="157">
        <v>80</v>
      </c>
      <c r="I136" s="158"/>
      <c r="J136" s="159">
        <f t="shared" si="0"/>
        <v>0</v>
      </c>
      <c r="K136" s="160"/>
      <c r="L136" s="161"/>
      <c r="M136" s="162" t="s">
        <v>1</v>
      </c>
      <c r="N136" s="163" t="s">
        <v>41</v>
      </c>
      <c r="P136" s="149">
        <f t="shared" si="1"/>
        <v>0</v>
      </c>
      <c r="Q136" s="149">
        <v>3.0000000000000001E-5</v>
      </c>
      <c r="R136" s="149">
        <f t="shared" si="2"/>
        <v>2.4000000000000002E-3</v>
      </c>
      <c r="S136" s="149">
        <v>0</v>
      </c>
      <c r="T136" s="150">
        <f t="shared" si="3"/>
        <v>0</v>
      </c>
      <c r="AR136" s="151" t="s">
        <v>703</v>
      </c>
      <c r="AT136" s="151" t="s">
        <v>236</v>
      </c>
      <c r="AU136" s="151" t="s">
        <v>88</v>
      </c>
      <c r="AY136" s="13" t="s">
        <v>176</v>
      </c>
      <c r="BE136" s="152">
        <f t="shared" si="4"/>
        <v>0</v>
      </c>
      <c r="BF136" s="152">
        <f t="shared" si="5"/>
        <v>0</v>
      </c>
      <c r="BG136" s="152">
        <f t="shared" si="6"/>
        <v>0</v>
      </c>
      <c r="BH136" s="152">
        <f t="shared" si="7"/>
        <v>0</v>
      </c>
      <c r="BI136" s="152">
        <f t="shared" si="8"/>
        <v>0</v>
      </c>
      <c r="BJ136" s="13" t="s">
        <v>88</v>
      </c>
      <c r="BK136" s="152">
        <f t="shared" si="9"/>
        <v>0</v>
      </c>
      <c r="BL136" s="13" t="s">
        <v>703</v>
      </c>
      <c r="BM136" s="151" t="s">
        <v>2007</v>
      </c>
    </row>
    <row r="137" spans="2:65" s="1" customFormat="1" ht="24.25" customHeight="1">
      <c r="B137" s="28"/>
      <c r="C137" s="139" t="s">
        <v>218</v>
      </c>
      <c r="D137" s="139" t="s">
        <v>178</v>
      </c>
      <c r="E137" s="140" t="s">
        <v>2008</v>
      </c>
      <c r="F137" s="141" t="s">
        <v>2009</v>
      </c>
      <c r="G137" s="142" t="s">
        <v>334</v>
      </c>
      <c r="H137" s="143">
        <v>20</v>
      </c>
      <c r="I137" s="144"/>
      <c r="J137" s="145">
        <f t="shared" si="0"/>
        <v>0</v>
      </c>
      <c r="K137" s="146"/>
      <c r="L137" s="28"/>
      <c r="M137" s="147" t="s">
        <v>1</v>
      </c>
      <c r="N137" s="148" t="s">
        <v>41</v>
      </c>
      <c r="P137" s="149">
        <f t="shared" si="1"/>
        <v>0</v>
      </c>
      <c r="Q137" s="149">
        <v>0</v>
      </c>
      <c r="R137" s="149">
        <f t="shared" si="2"/>
        <v>0</v>
      </c>
      <c r="S137" s="149">
        <v>0</v>
      </c>
      <c r="T137" s="150">
        <f t="shared" si="3"/>
        <v>0</v>
      </c>
      <c r="AR137" s="151" t="s">
        <v>440</v>
      </c>
      <c r="AT137" s="151" t="s">
        <v>178</v>
      </c>
      <c r="AU137" s="151" t="s">
        <v>88</v>
      </c>
      <c r="AY137" s="13" t="s">
        <v>176</v>
      </c>
      <c r="BE137" s="152">
        <f t="shared" si="4"/>
        <v>0</v>
      </c>
      <c r="BF137" s="152">
        <f t="shared" si="5"/>
        <v>0</v>
      </c>
      <c r="BG137" s="152">
        <f t="shared" si="6"/>
        <v>0</v>
      </c>
      <c r="BH137" s="152">
        <f t="shared" si="7"/>
        <v>0</v>
      </c>
      <c r="BI137" s="152">
        <f t="shared" si="8"/>
        <v>0</v>
      </c>
      <c r="BJ137" s="13" t="s">
        <v>88</v>
      </c>
      <c r="BK137" s="152">
        <f t="shared" si="9"/>
        <v>0</v>
      </c>
      <c r="BL137" s="13" t="s">
        <v>440</v>
      </c>
      <c r="BM137" s="151" t="s">
        <v>2010</v>
      </c>
    </row>
    <row r="138" spans="2:65" s="1" customFormat="1" ht="16.5" customHeight="1">
      <c r="B138" s="28"/>
      <c r="C138" s="153" t="s">
        <v>222</v>
      </c>
      <c r="D138" s="153" t="s">
        <v>236</v>
      </c>
      <c r="E138" s="154" t="s">
        <v>2011</v>
      </c>
      <c r="F138" s="155" t="s">
        <v>2012</v>
      </c>
      <c r="G138" s="156" t="s">
        <v>334</v>
      </c>
      <c r="H138" s="157">
        <v>20</v>
      </c>
      <c r="I138" s="158"/>
      <c r="J138" s="159">
        <f t="shared" si="0"/>
        <v>0</v>
      </c>
      <c r="K138" s="160"/>
      <c r="L138" s="161"/>
      <c r="M138" s="162" t="s">
        <v>1</v>
      </c>
      <c r="N138" s="163" t="s">
        <v>41</v>
      </c>
      <c r="P138" s="149">
        <f t="shared" si="1"/>
        <v>0</v>
      </c>
      <c r="Q138" s="149">
        <v>1.0000000000000001E-5</v>
      </c>
      <c r="R138" s="149">
        <f t="shared" si="2"/>
        <v>2.0000000000000001E-4</v>
      </c>
      <c r="S138" s="149">
        <v>0</v>
      </c>
      <c r="T138" s="150">
        <f t="shared" si="3"/>
        <v>0</v>
      </c>
      <c r="AR138" s="151" t="s">
        <v>703</v>
      </c>
      <c r="AT138" s="151" t="s">
        <v>236</v>
      </c>
      <c r="AU138" s="151" t="s">
        <v>88</v>
      </c>
      <c r="AY138" s="13" t="s">
        <v>176</v>
      </c>
      <c r="BE138" s="152">
        <f t="shared" si="4"/>
        <v>0</v>
      </c>
      <c r="BF138" s="152">
        <f t="shared" si="5"/>
        <v>0</v>
      </c>
      <c r="BG138" s="152">
        <f t="shared" si="6"/>
        <v>0</v>
      </c>
      <c r="BH138" s="152">
        <f t="shared" si="7"/>
        <v>0</v>
      </c>
      <c r="BI138" s="152">
        <f t="shared" si="8"/>
        <v>0</v>
      </c>
      <c r="BJ138" s="13" t="s">
        <v>88</v>
      </c>
      <c r="BK138" s="152">
        <f t="shared" si="9"/>
        <v>0</v>
      </c>
      <c r="BL138" s="13" t="s">
        <v>703</v>
      </c>
      <c r="BM138" s="151" t="s">
        <v>2013</v>
      </c>
    </row>
    <row r="139" spans="2:65" s="1" customFormat="1" ht="16.5" customHeight="1">
      <c r="B139" s="28"/>
      <c r="C139" s="153" t="s">
        <v>226</v>
      </c>
      <c r="D139" s="153" t="s">
        <v>236</v>
      </c>
      <c r="E139" s="154" t="s">
        <v>2014</v>
      </c>
      <c r="F139" s="155" t="s">
        <v>2015</v>
      </c>
      <c r="G139" s="156" t="s">
        <v>334</v>
      </c>
      <c r="H139" s="157">
        <v>20</v>
      </c>
      <c r="I139" s="158"/>
      <c r="J139" s="159">
        <f t="shared" si="0"/>
        <v>0</v>
      </c>
      <c r="K139" s="160"/>
      <c r="L139" s="161"/>
      <c r="M139" s="162" t="s">
        <v>1</v>
      </c>
      <c r="N139" s="163" t="s">
        <v>41</v>
      </c>
      <c r="P139" s="149">
        <f t="shared" si="1"/>
        <v>0</v>
      </c>
      <c r="Q139" s="149">
        <v>1.0000000000000001E-5</v>
      </c>
      <c r="R139" s="149">
        <f t="shared" si="2"/>
        <v>2.0000000000000001E-4</v>
      </c>
      <c r="S139" s="149">
        <v>0</v>
      </c>
      <c r="T139" s="150">
        <f t="shared" si="3"/>
        <v>0</v>
      </c>
      <c r="AR139" s="151" t="s">
        <v>703</v>
      </c>
      <c r="AT139" s="151" t="s">
        <v>236</v>
      </c>
      <c r="AU139" s="151" t="s">
        <v>88</v>
      </c>
      <c r="AY139" s="13" t="s">
        <v>176</v>
      </c>
      <c r="BE139" s="152">
        <f t="shared" si="4"/>
        <v>0</v>
      </c>
      <c r="BF139" s="152">
        <f t="shared" si="5"/>
        <v>0</v>
      </c>
      <c r="BG139" s="152">
        <f t="shared" si="6"/>
        <v>0</v>
      </c>
      <c r="BH139" s="152">
        <f t="shared" si="7"/>
        <v>0</v>
      </c>
      <c r="BI139" s="152">
        <f t="shared" si="8"/>
        <v>0</v>
      </c>
      <c r="BJ139" s="13" t="s">
        <v>88</v>
      </c>
      <c r="BK139" s="152">
        <f t="shared" si="9"/>
        <v>0</v>
      </c>
      <c r="BL139" s="13" t="s">
        <v>703</v>
      </c>
      <c r="BM139" s="151" t="s">
        <v>2016</v>
      </c>
    </row>
    <row r="140" spans="2:65" s="1" customFormat="1" ht="16.5" customHeight="1">
      <c r="B140" s="28"/>
      <c r="C140" s="153" t="s">
        <v>231</v>
      </c>
      <c r="D140" s="153" t="s">
        <v>236</v>
      </c>
      <c r="E140" s="154" t="s">
        <v>2017</v>
      </c>
      <c r="F140" s="155" t="s">
        <v>2018</v>
      </c>
      <c r="G140" s="156" t="s">
        <v>334</v>
      </c>
      <c r="H140" s="157">
        <v>20</v>
      </c>
      <c r="I140" s="158"/>
      <c r="J140" s="159">
        <f t="shared" si="0"/>
        <v>0</v>
      </c>
      <c r="K140" s="160"/>
      <c r="L140" s="161"/>
      <c r="M140" s="162" t="s">
        <v>1</v>
      </c>
      <c r="N140" s="163" t="s">
        <v>41</v>
      </c>
      <c r="P140" s="149">
        <f t="shared" si="1"/>
        <v>0</v>
      </c>
      <c r="Q140" s="149">
        <v>3.0000000000000001E-5</v>
      </c>
      <c r="R140" s="149">
        <f t="shared" si="2"/>
        <v>6.0000000000000006E-4</v>
      </c>
      <c r="S140" s="149">
        <v>0</v>
      </c>
      <c r="T140" s="150">
        <f t="shared" si="3"/>
        <v>0</v>
      </c>
      <c r="AR140" s="151" t="s">
        <v>703</v>
      </c>
      <c r="AT140" s="151" t="s">
        <v>236</v>
      </c>
      <c r="AU140" s="151" t="s">
        <v>88</v>
      </c>
      <c r="AY140" s="13" t="s">
        <v>176</v>
      </c>
      <c r="BE140" s="152">
        <f t="shared" si="4"/>
        <v>0</v>
      </c>
      <c r="BF140" s="152">
        <f t="shared" si="5"/>
        <v>0</v>
      </c>
      <c r="BG140" s="152">
        <f t="shared" si="6"/>
        <v>0</v>
      </c>
      <c r="BH140" s="152">
        <f t="shared" si="7"/>
        <v>0</v>
      </c>
      <c r="BI140" s="152">
        <f t="shared" si="8"/>
        <v>0</v>
      </c>
      <c r="BJ140" s="13" t="s">
        <v>88</v>
      </c>
      <c r="BK140" s="152">
        <f t="shared" si="9"/>
        <v>0</v>
      </c>
      <c r="BL140" s="13" t="s">
        <v>703</v>
      </c>
      <c r="BM140" s="151" t="s">
        <v>2019</v>
      </c>
    </row>
    <row r="141" spans="2:65" s="1" customFormat="1" ht="16.5" customHeight="1">
      <c r="B141" s="28"/>
      <c r="C141" s="139" t="s">
        <v>235</v>
      </c>
      <c r="D141" s="139" t="s">
        <v>178</v>
      </c>
      <c r="E141" s="140" t="s">
        <v>2020</v>
      </c>
      <c r="F141" s="141" t="s">
        <v>2021</v>
      </c>
      <c r="G141" s="142" t="s">
        <v>334</v>
      </c>
      <c r="H141" s="143">
        <v>2</v>
      </c>
      <c r="I141" s="144"/>
      <c r="J141" s="145">
        <f t="shared" si="0"/>
        <v>0</v>
      </c>
      <c r="K141" s="146"/>
      <c r="L141" s="28"/>
      <c r="M141" s="147" t="s">
        <v>1</v>
      </c>
      <c r="N141" s="148" t="s">
        <v>41</v>
      </c>
      <c r="P141" s="149">
        <f t="shared" si="1"/>
        <v>0</v>
      </c>
      <c r="Q141" s="149">
        <v>0</v>
      </c>
      <c r="R141" s="149">
        <f t="shared" si="2"/>
        <v>0</v>
      </c>
      <c r="S141" s="149">
        <v>0</v>
      </c>
      <c r="T141" s="150">
        <f t="shared" si="3"/>
        <v>0</v>
      </c>
      <c r="AR141" s="151" t="s">
        <v>440</v>
      </c>
      <c r="AT141" s="151" t="s">
        <v>178</v>
      </c>
      <c r="AU141" s="151" t="s">
        <v>88</v>
      </c>
      <c r="AY141" s="13" t="s">
        <v>176</v>
      </c>
      <c r="BE141" s="152">
        <f t="shared" si="4"/>
        <v>0</v>
      </c>
      <c r="BF141" s="152">
        <f t="shared" si="5"/>
        <v>0</v>
      </c>
      <c r="BG141" s="152">
        <f t="shared" si="6"/>
        <v>0</v>
      </c>
      <c r="BH141" s="152">
        <f t="shared" si="7"/>
        <v>0</v>
      </c>
      <c r="BI141" s="152">
        <f t="shared" si="8"/>
        <v>0</v>
      </c>
      <c r="BJ141" s="13" t="s">
        <v>88</v>
      </c>
      <c r="BK141" s="152">
        <f t="shared" si="9"/>
        <v>0</v>
      </c>
      <c r="BL141" s="13" t="s">
        <v>440</v>
      </c>
      <c r="BM141" s="151" t="s">
        <v>2022</v>
      </c>
    </row>
    <row r="142" spans="2:65" s="1" customFormat="1" ht="24.25" customHeight="1">
      <c r="B142" s="28"/>
      <c r="C142" s="153" t="s">
        <v>240</v>
      </c>
      <c r="D142" s="153" t="s">
        <v>236</v>
      </c>
      <c r="E142" s="154" t="s">
        <v>2023</v>
      </c>
      <c r="F142" s="155" t="s">
        <v>2024</v>
      </c>
      <c r="G142" s="156" t="s">
        <v>334</v>
      </c>
      <c r="H142" s="157">
        <v>2</v>
      </c>
      <c r="I142" s="158"/>
      <c r="J142" s="159">
        <f t="shared" si="0"/>
        <v>0</v>
      </c>
      <c r="K142" s="160"/>
      <c r="L142" s="161"/>
      <c r="M142" s="162" t="s">
        <v>1</v>
      </c>
      <c r="N142" s="163" t="s">
        <v>41</v>
      </c>
      <c r="P142" s="149">
        <f t="shared" si="1"/>
        <v>0</v>
      </c>
      <c r="Q142" s="149">
        <v>1.4250000000000001E-2</v>
      </c>
      <c r="R142" s="149">
        <f t="shared" si="2"/>
        <v>2.8500000000000001E-2</v>
      </c>
      <c r="S142" s="149">
        <v>0</v>
      </c>
      <c r="T142" s="150">
        <f t="shared" si="3"/>
        <v>0</v>
      </c>
      <c r="AR142" s="151" t="s">
        <v>703</v>
      </c>
      <c r="AT142" s="151" t="s">
        <v>236</v>
      </c>
      <c r="AU142" s="151" t="s">
        <v>88</v>
      </c>
      <c r="AY142" s="13" t="s">
        <v>176</v>
      </c>
      <c r="BE142" s="152">
        <f t="shared" si="4"/>
        <v>0</v>
      </c>
      <c r="BF142" s="152">
        <f t="shared" si="5"/>
        <v>0</v>
      </c>
      <c r="BG142" s="152">
        <f t="shared" si="6"/>
        <v>0</v>
      </c>
      <c r="BH142" s="152">
        <f t="shared" si="7"/>
        <v>0</v>
      </c>
      <c r="BI142" s="152">
        <f t="shared" si="8"/>
        <v>0</v>
      </c>
      <c r="BJ142" s="13" t="s">
        <v>88</v>
      </c>
      <c r="BK142" s="152">
        <f t="shared" si="9"/>
        <v>0</v>
      </c>
      <c r="BL142" s="13" t="s">
        <v>703</v>
      </c>
      <c r="BM142" s="151" t="s">
        <v>2025</v>
      </c>
    </row>
    <row r="143" spans="2:65" s="1" customFormat="1" ht="24.25" customHeight="1">
      <c r="B143" s="28"/>
      <c r="C143" s="139" t="s">
        <v>244</v>
      </c>
      <c r="D143" s="139" t="s">
        <v>178</v>
      </c>
      <c r="E143" s="140" t="s">
        <v>2026</v>
      </c>
      <c r="F143" s="141" t="s">
        <v>2027</v>
      </c>
      <c r="G143" s="142" t="s">
        <v>334</v>
      </c>
      <c r="H143" s="143">
        <v>20</v>
      </c>
      <c r="I143" s="144"/>
      <c r="J143" s="145">
        <f t="shared" si="0"/>
        <v>0</v>
      </c>
      <c r="K143" s="146"/>
      <c r="L143" s="28"/>
      <c r="M143" s="147" t="s">
        <v>1</v>
      </c>
      <c r="N143" s="148" t="s">
        <v>41</v>
      </c>
      <c r="P143" s="149">
        <f t="shared" si="1"/>
        <v>0</v>
      </c>
      <c r="Q143" s="149">
        <v>0</v>
      </c>
      <c r="R143" s="149">
        <f t="shared" si="2"/>
        <v>0</v>
      </c>
      <c r="S143" s="149">
        <v>0</v>
      </c>
      <c r="T143" s="150">
        <f t="shared" si="3"/>
        <v>0</v>
      </c>
      <c r="AR143" s="151" t="s">
        <v>440</v>
      </c>
      <c r="AT143" s="151" t="s">
        <v>178</v>
      </c>
      <c r="AU143" s="151" t="s">
        <v>88</v>
      </c>
      <c r="AY143" s="13" t="s">
        <v>176</v>
      </c>
      <c r="BE143" s="152">
        <f t="shared" si="4"/>
        <v>0</v>
      </c>
      <c r="BF143" s="152">
        <f t="shared" si="5"/>
        <v>0</v>
      </c>
      <c r="BG143" s="152">
        <f t="shared" si="6"/>
        <v>0</v>
      </c>
      <c r="BH143" s="152">
        <f t="shared" si="7"/>
        <v>0</v>
      </c>
      <c r="BI143" s="152">
        <f t="shared" si="8"/>
        <v>0</v>
      </c>
      <c r="BJ143" s="13" t="s">
        <v>88</v>
      </c>
      <c r="BK143" s="152">
        <f t="shared" si="9"/>
        <v>0</v>
      </c>
      <c r="BL143" s="13" t="s">
        <v>440</v>
      </c>
      <c r="BM143" s="151" t="s">
        <v>2028</v>
      </c>
    </row>
    <row r="144" spans="2:65" s="1" customFormat="1" ht="24.25" customHeight="1">
      <c r="B144" s="28"/>
      <c r="C144" s="153" t="s">
        <v>250</v>
      </c>
      <c r="D144" s="153" t="s">
        <v>236</v>
      </c>
      <c r="E144" s="154" t="s">
        <v>1857</v>
      </c>
      <c r="F144" s="155" t="s">
        <v>1858</v>
      </c>
      <c r="G144" s="156" t="s">
        <v>334</v>
      </c>
      <c r="H144" s="157">
        <v>20</v>
      </c>
      <c r="I144" s="158"/>
      <c r="J144" s="159">
        <f t="shared" si="0"/>
        <v>0</v>
      </c>
      <c r="K144" s="160"/>
      <c r="L144" s="161"/>
      <c r="M144" s="162" t="s">
        <v>1</v>
      </c>
      <c r="N144" s="163" t="s">
        <v>41</v>
      </c>
      <c r="P144" s="149">
        <f t="shared" si="1"/>
        <v>0</v>
      </c>
      <c r="Q144" s="149">
        <v>1.6000000000000001E-4</v>
      </c>
      <c r="R144" s="149">
        <f t="shared" si="2"/>
        <v>3.2000000000000002E-3</v>
      </c>
      <c r="S144" s="149">
        <v>0</v>
      </c>
      <c r="T144" s="150">
        <f t="shared" si="3"/>
        <v>0</v>
      </c>
      <c r="AR144" s="151" t="s">
        <v>703</v>
      </c>
      <c r="AT144" s="151" t="s">
        <v>236</v>
      </c>
      <c r="AU144" s="151" t="s">
        <v>88</v>
      </c>
      <c r="AY144" s="13" t="s">
        <v>176</v>
      </c>
      <c r="BE144" s="152">
        <f t="shared" si="4"/>
        <v>0</v>
      </c>
      <c r="BF144" s="152">
        <f t="shared" si="5"/>
        <v>0</v>
      </c>
      <c r="BG144" s="152">
        <f t="shared" si="6"/>
        <v>0</v>
      </c>
      <c r="BH144" s="152">
        <f t="shared" si="7"/>
        <v>0</v>
      </c>
      <c r="BI144" s="152">
        <f t="shared" si="8"/>
        <v>0</v>
      </c>
      <c r="BJ144" s="13" t="s">
        <v>88</v>
      </c>
      <c r="BK144" s="152">
        <f t="shared" si="9"/>
        <v>0</v>
      </c>
      <c r="BL144" s="13" t="s">
        <v>703</v>
      </c>
      <c r="BM144" s="151" t="s">
        <v>2029</v>
      </c>
    </row>
    <row r="145" spans="2:65" s="1" customFormat="1" ht="16.5" customHeight="1">
      <c r="B145" s="28"/>
      <c r="C145" s="153" t="s">
        <v>254</v>
      </c>
      <c r="D145" s="153" t="s">
        <v>236</v>
      </c>
      <c r="E145" s="154" t="s">
        <v>2030</v>
      </c>
      <c r="F145" s="155" t="s">
        <v>2031</v>
      </c>
      <c r="G145" s="156" t="s">
        <v>334</v>
      </c>
      <c r="H145" s="157">
        <v>20</v>
      </c>
      <c r="I145" s="158"/>
      <c r="J145" s="159">
        <f t="shared" si="0"/>
        <v>0</v>
      </c>
      <c r="K145" s="160"/>
      <c r="L145" s="161"/>
      <c r="M145" s="162" t="s">
        <v>1</v>
      </c>
      <c r="N145" s="163" t="s">
        <v>41</v>
      </c>
      <c r="P145" s="149">
        <f t="shared" si="1"/>
        <v>0</v>
      </c>
      <c r="Q145" s="149">
        <v>3.5E-4</v>
      </c>
      <c r="R145" s="149">
        <f t="shared" si="2"/>
        <v>7.0000000000000001E-3</v>
      </c>
      <c r="S145" s="149">
        <v>0</v>
      </c>
      <c r="T145" s="150">
        <f t="shared" si="3"/>
        <v>0</v>
      </c>
      <c r="AR145" s="151" t="s">
        <v>703</v>
      </c>
      <c r="AT145" s="151" t="s">
        <v>236</v>
      </c>
      <c r="AU145" s="151" t="s">
        <v>88</v>
      </c>
      <c r="AY145" s="13" t="s">
        <v>176</v>
      </c>
      <c r="BE145" s="152">
        <f t="shared" si="4"/>
        <v>0</v>
      </c>
      <c r="BF145" s="152">
        <f t="shared" si="5"/>
        <v>0</v>
      </c>
      <c r="BG145" s="152">
        <f t="shared" si="6"/>
        <v>0</v>
      </c>
      <c r="BH145" s="152">
        <f t="shared" si="7"/>
        <v>0</v>
      </c>
      <c r="BI145" s="152">
        <f t="shared" si="8"/>
        <v>0</v>
      </c>
      <c r="BJ145" s="13" t="s">
        <v>88</v>
      </c>
      <c r="BK145" s="152">
        <f t="shared" si="9"/>
        <v>0</v>
      </c>
      <c r="BL145" s="13" t="s">
        <v>703</v>
      </c>
      <c r="BM145" s="151" t="s">
        <v>2032</v>
      </c>
    </row>
    <row r="146" spans="2:65" s="1" customFormat="1" ht="16.5" customHeight="1">
      <c r="B146" s="28"/>
      <c r="C146" s="153" t="s">
        <v>258</v>
      </c>
      <c r="D146" s="153" t="s">
        <v>236</v>
      </c>
      <c r="E146" s="154" t="s">
        <v>1776</v>
      </c>
      <c r="F146" s="155" t="s">
        <v>1777</v>
      </c>
      <c r="G146" s="156" t="s">
        <v>776</v>
      </c>
      <c r="H146" s="157">
        <v>10</v>
      </c>
      <c r="I146" s="158"/>
      <c r="J146" s="159">
        <f t="shared" si="0"/>
        <v>0</v>
      </c>
      <c r="K146" s="160"/>
      <c r="L146" s="161"/>
      <c r="M146" s="162" t="s">
        <v>1</v>
      </c>
      <c r="N146" s="163" t="s">
        <v>41</v>
      </c>
      <c r="P146" s="149">
        <f t="shared" si="1"/>
        <v>0</v>
      </c>
      <c r="Q146" s="149">
        <v>1E-3</v>
      </c>
      <c r="R146" s="149">
        <f t="shared" si="2"/>
        <v>0.01</v>
      </c>
      <c r="S146" s="149">
        <v>0</v>
      </c>
      <c r="T146" s="150">
        <f t="shared" si="3"/>
        <v>0</v>
      </c>
      <c r="AR146" s="151" t="s">
        <v>703</v>
      </c>
      <c r="AT146" s="151" t="s">
        <v>236</v>
      </c>
      <c r="AU146" s="151" t="s">
        <v>88</v>
      </c>
      <c r="AY146" s="13" t="s">
        <v>176</v>
      </c>
      <c r="BE146" s="152">
        <f t="shared" si="4"/>
        <v>0</v>
      </c>
      <c r="BF146" s="152">
        <f t="shared" si="5"/>
        <v>0</v>
      </c>
      <c r="BG146" s="152">
        <f t="shared" si="6"/>
        <v>0</v>
      </c>
      <c r="BH146" s="152">
        <f t="shared" si="7"/>
        <v>0</v>
      </c>
      <c r="BI146" s="152">
        <f t="shared" si="8"/>
        <v>0</v>
      </c>
      <c r="BJ146" s="13" t="s">
        <v>88</v>
      </c>
      <c r="BK146" s="152">
        <f t="shared" si="9"/>
        <v>0</v>
      </c>
      <c r="BL146" s="13" t="s">
        <v>703</v>
      </c>
      <c r="BM146" s="151" t="s">
        <v>2033</v>
      </c>
    </row>
    <row r="147" spans="2:65" s="1" customFormat="1" ht="24.25" customHeight="1">
      <c r="B147" s="28"/>
      <c r="C147" s="139" t="s">
        <v>263</v>
      </c>
      <c r="D147" s="139" t="s">
        <v>178</v>
      </c>
      <c r="E147" s="140" t="s">
        <v>2034</v>
      </c>
      <c r="F147" s="141" t="s">
        <v>2035</v>
      </c>
      <c r="G147" s="142" t="s">
        <v>821</v>
      </c>
      <c r="H147" s="143">
        <v>20</v>
      </c>
      <c r="I147" s="144"/>
      <c r="J147" s="145">
        <f t="shared" si="0"/>
        <v>0</v>
      </c>
      <c r="K147" s="146"/>
      <c r="L147" s="28"/>
      <c r="M147" s="147" t="s">
        <v>1</v>
      </c>
      <c r="N147" s="148" t="s">
        <v>41</v>
      </c>
      <c r="P147" s="149">
        <f t="shared" si="1"/>
        <v>0</v>
      </c>
      <c r="Q147" s="149">
        <v>0</v>
      </c>
      <c r="R147" s="149">
        <f t="shared" si="2"/>
        <v>0</v>
      </c>
      <c r="S147" s="149">
        <v>0</v>
      </c>
      <c r="T147" s="150">
        <f t="shared" si="3"/>
        <v>0</v>
      </c>
      <c r="AR147" s="151" t="s">
        <v>440</v>
      </c>
      <c r="AT147" s="151" t="s">
        <v>178</v>
      </c>
      <c r="AU147" s="151" t="s">
        <v>88</v>
      </c>
      <c r="AY147" s="13" t="s">
        <v>176</v>
      </c>
      <c r="BE147" s="152">
        <f t="shared" si="4"/>
        <v>0</v>
      </c>
      <c r="BF147" s="152">
        <f t="shared" si="5"/>
        <v>0</v>
      </c>
      <c r="BG147" s="152">
        <f t="shared" si="6"/>
        <v>0</v>
      </c>
      <c r="BH147" s="152">
        <f t="shared" si="7"/>
        <v>0</v>
      </c>
      <c r="BI147" s="152">
        <f t="shared" si="8"/>
        <v>0</v>
      </c>
      <c r="BJ147" s="13" t="s">
        <v>88</v>
      </c>
      <c r="BK147" s="152">
        <f t="shared" si="9"/>
        <v>0</v>
      </c>
      <c r="BL147" s="13" t="s">
        <v>440</v>
      </c>
      <c r="BM147" s="151" t="s">
        <v>2036</v>
      </c>
    </row>
    <row r="148" spans="2:65" s="1" customFormat="1" ht="24.25" customHeight="1">
      <c r="B148" s="28"/>
      <c r="C148" s="139" t="s">
        <v>267</v>
      </c>
      <c r="D148" s="139" t="s">
        <v>178</v>
      </c>
      <c r="E148" s="140" t="s">
        <v>2037</v>
      </c>
      <c r="F148" s="141" t="s">
        <v>2038</v>
      </c>
      <c r="G148" s="142" t="s">
        <v>821</v>
      </c>
      <c r="H148" s="143">
        <v>10</v>
      </c>
      <c r="I148" s="144"/>
      <c r="J148" s="145">
        <f t="shared" si="0"/>
        <v>0</v>
      </c>
      <c r="K148" s="146"/>
      <c r="L148" s="28"/>
      <c r="M148" s="147" t="s">
        <v>1</v>
      </c>
      <c r="N148" s="148" t="s">
        <v>41</v>
      </c>
      <c r="P148" s="149">
        <f t="shared" si="1"/>
        <v>0</v>
      </c>
      <c r="Q148" s="149">
        <v>0</v>
      </c>
      <c r="R148" s="149">
        <f t="shared" si="2"/>
        <v>0</v>
      </c>
      <c r="S148" s="149">
        <v>0</v>
      </c>
      <c r="T148" s="150">
        <f t="shared" si="3"/>
        <v>0</v>
      </c>
      <c r="AR148" s="151" t="s">
        <v>440</v>
      </c>
      <c r="AT148" s="151" t="s">
        <v>178</v>
      </c>
      <c r="AU148" s="151" t="s">
        <v>88</v>
      </c>
      <c r="AY148" s="13" t="s">
        <v>176</v>
      </c>
      <c r="BE148" s="152">
        <f t="shared" si="4"/>
        <v>0</v>
      </c>
      <c r="BF148" s="152">
        <f t="shared" si="5"/>
        <v>0</v>
      </c>
      <c r="BG148" s="152">
        <f t="shared" si="6"/>
        <v>0</v>
      </c>
      <c r="BH148" s="152">
        <f t="shared" si="7"/>
        <v>0</v>
      </c>
      <c r="BI148" s="152">
        <f t="shared" si="8"/>
        <v>0</v>
      </c>
      <c r="BJ148" s="13" t="s">
        <v>88</v>
      </c>
      <c r="BK148" s="152">
        <f t="shared" si="9"/>
        <v>0</v>
      </c>
      <c r="BL148" s="13" t="s">
        <v>440</v>
      </c>
      <c r="BM148" s="151" t="s">
        <v>2039</v>
      </c>
    </row>
    <row r="149" spans="2:65" s="1" customFormat="1" ht="24.25" customHeight="1">
      <c r="B149" s="28"/>
      <c r="C149" s="153" t="s">
        <v>7</v>
      </c>
      <c r="D149" s="153" t="s">
        <v>236</v>
      </c>
      <c r="E149" s="154" t="s">
        <v>2040</v>
      </c>
      <c r="F149" s="155" t="s">
        <v>2041</v>
      </c>
      <c r="G149" s="156" t="s">
        <v>821</v>
      </c>
      <c r="H149" s="157">
        <v>10</v>
      </c>
      <c r="I149" s="158"/>
      <c r="J149" s="159">
        <f t="shared" si="0"/>
        <v>0</v>
      </c>
      <c r="K149" s="160"/>
      <c r="L149" s="161"/>
      <c r="M149" s="162" t="s">
        <v>1</v>
      </c>
      <c r="N149" s="163" t="s">
        <v>41</v>
      </c>
      <c r="P149" s="149">
        <f t="shared" si="1"/>
        <v>0</v>
      </c>
      <c r="Q149" s="149">
        <v>2E-3</v>
      </c>
      <c r="R149" s="149">
        <f t="shared" si="2"/>
        <v>0.02</v>
      </c>
      <c r="S149" s="149">
        <v>0</v>
      </c>
      <c r="T149" s="150">
        <f t="shared" si="3"/>
        <v>0</v>
      </c>
      <c r="AR149" s="151" t="s">
        <v>703</v>
      </c>
      <c r="AT149" s="151" t="s">
        <v>236</v>
      </c>
      <c r="AU149" s="151" t="s">
        <v>88</v>
      </c>
      <c r="AY149" s="13" t="s">
        <v>176</v>
      </c>
      <c r="BE149" s="152">
        <f t="shared" si="4"/>
        <v>0</v>
      </c>
      <c r="BF149" s="152">
        <f t="shared" si="5"/>
        <v>0</v>
      </c>
      <c r="BG149" s="152">
        <f t="shared" si="6"/>
        <v>0</v>
      </c>
      <c r="BH149" s="152">
        <f t="shared" si="7"/>
        <v>0</v>
      </c>
      <c r="BI149" s="152">
        <f t="shared" si="8"/>
        <v>0</v>
      </c>
      <c r="BJ149" s="13" t="s">
        <v>88</v>
      </c>
      <c r="BK149" s="152">
        <f t="shared" si="9"/>
        <v>0</v>
      </c>
      <c r="BL149" s="13" t="s">
        <v>703</v>
      </c>
      <c r="BM149" s="151" t="s">
        <v>2042</v>
      </c>
    </row>
    <row r="150" spans="2:65" s="1" customFormat="1" ht="24.25" customHeight="1">
      <c r="B150" s="28"/>
      <c r="C150" s="139" t="s">
        <v>274</v>
      </c>
      <c r="D150" s="139" t="s">
        <v>178</v>
      </c>
      <c r="E150" s="140" t="s">
        <v>2043</v>
      </c>
      <c r="F150" s="141" t="s">
        <v>2044</v>
      </c>
      <c r="G150" s="142" t="s">
        <v>334</v>
      </c>
      <c r="H150" s="143">
        <v>56</v>
      </c>
      <c r="I150" s="144"/>
      <c r="J150" s="145">
        <f t="shared" si="0"/>
        <v>0</v>
      </c>
      <c r="K150" s="146"/>
      <c r="L150" s="28"/>
      <c r="M150" s="147" t="s">
        <v>1</v>
      </c>
      <c r="N150" s="148" t="s">
        <v>41</v>
      </c>
      <c r="P150" s="149">
        <f t="shared" si="1"/>
        <v>0</v>
      </c>
      <c r="Q150" s="149">
        <v>0</v>
      </c>
      <c r="R150" s="149">
        <f t="shared" si="2"/>
        <v>0</v>
      </c>
      <c r="S150" s="149">
        <v>0</v>
      </c>
      <c r="T150" s="150">
        <f t="shared" si="3"/>
        <v>0</v>
      </c>
      <c r="AR150" s="151" t="s">
        <v>440</v>
      </c>
      <c r="AT150" s="151" t="s">
        <v>178</v>
      </c>
      <c r="AU150" s="151" t="s">
        <v>88</v>
      </c>
      <c r="AY150" s="13" t="s">
        <v>176</v>
      </c>
      <c r="BE150" s="152">
        <f t="shared" si="4"/>
        <v>0</v>
      </c>
      <c r="BF150" s="152">
        <f t="shared" si="5"/>
        <v>0</v>
      </c>
      <c r="BG150" s="152">
        <f t="shared" si="6"/>
        <v>0</v>
      </c>
      <c r="BH150" s="152">
        <f t="shared" si="7"/>
        <v>0</v>
      </c>
      <c r="BI150" s="152">
        <f t="shared" si="8"/>
        <v>0</v>
      </c>
      <c r="BJ150" s="13" t="s">
        <v>88</v>
      </c>
      <c r="BK150" s="152">
        <f t="shared" si="9"/>
        <v>0</v>
      </c>
      <c r="BL150" s="13" t="s">
        <v>440</v>
      </c>
      <c r="BM150" s="151" t="s">
        <v>2045</v>
      </c>
    </row>
    <row r="151" spans="2:65" s="1" customFormat="1" ht="24.25" customHeight="1">
      <c r="B151" s="28"/>
      <c r="C151" s="153" t="s">
        <v>278</v>
      </c>
      <c r="D151" s="153" t="s">
        <v>236</v>
      </c>
      <c r="E151" s="154" t="s">
        <v>2046</v>
      </c>
      <c r="F151" s="155" t="s">
        <v>2047</v>
      </c>
      <c r="G151" s="156" t="s">
        <v>334</v>
      </c>
      <c r="H151" s="157">
        <v>56</v>
      </c>
      <c r="I151" s="158"/>
      <c r="J151" s="159">
        <f t="shared" si="0"/>
        <v>0</v>
      </c>
      <c r="K151" s="160"/>
      <c r="L151" s="161"/>
      <c r="M151" s="162" t="s">
        <v>1</v>
      </c>
      <c r="N151" s="163" t="s">
        <v>41</v>
      </c>
      <c r="P151" s="149">
        <f t="shared" si="1"/>
        <v>0</v>
      </c>
      <c r="Q151" s="149">
        <v>2.1000000000000001E-2</v>
      </c>
      <c r="R151" s="149">
        <f t="shared" si="2"/>
        <v>1.1760000000000002</v>
      </c>
      <c r="S151" s="149">
        <v>0</v>
      </c>
      <c r="T151" s="150">
        <f t="shared" si="3"/>
        <v>0</v>
      </c>
      <c r="AR151" s="151" t="s">
        <v>703</v>
      </c>
      <c r="AT151" s="151" t="s">
        <v>236</v>
      </c>
      <c r="AU151" s="151" t="s">
        <v>88</v>
      </c>
      <c r="AY151" s="13" t="s">
        <v>176</v>
      </c>
      <c r="BE151" s="152">
        <f t="shared" si="4"/>
        <v>0</v>
      </c>
      <c r="BF151" s="152">
        <f t="shared" si="5"/>
        <v>0</v>
      </c>
      <c r="BG151" s="152">
        <f t="shared" si="6"/>
        <v>0</v>
      </c>
      <c r="BH151" s="152">
        <f t="shared" si="7"/>
        <v>0</v>
      </c>
      <c r="BI151" s="152">
        <f t="shared" si="8"/>
        <v>0</v>
      </c>
      <c r="BJ151" s="13" t="s">
        <v>88</v>
      </c>
      <c r="BK151" s="152">
        <f t="shared" si="9"/>
        <v>0</v>
      </c>
      <c r="BL151" s="13" t="s">
        <v>703</v>
      </c>
      <c r="BM151" s="151" t="s">
        <v>2048</v>
      </c>
    </row>
    <row r="152" spans="2:65" s="1" customFormat="1" ht="24.25" customHeight="1">
      <c r="B152" s="28"/>
      <c r="C152" s="139" t="s">
        <v>282</v>
      </c>
      <c r="D152" s="139" t="s">
        <v>178</v>
      </c>
      <c r="E152" s="140" t="s">
        <v>2049</v>
      </c>
      <c r="F152" s="141" t="s">
        <v>2050</v>
      </c>
      <c r="G152" s="142" t="s">
        <v>334</v>
      </c>
      <c r="H152" s="143">
        <v>28</v>
      </c>
      <c r="I152" s="144"/>
      <c r="J152" s="145">
        <f t="shared" si="0"/>
        <v>0</v>
      </c>
      <c r="K152" s="146"/>
      <c r="L152" s="28"/>
      <c r="M152" s="147" t="s">
        <v>1</v>
      </c>
      <c r="N152" s="148" t="s">
        <v>41</v>
      </c>
      <c r="P152" s="149">
        <f t="shared" si="1"/>
        <v>0</v>
      </c>
      <c r="Q152" s="149">
        <v>0</v>
      </c>
      <c r="R152" s="149">
        <f t="shared" si="2"/>
        <v>0</v>
      </c>
      <c r="S152" s="149">
        <v>0</v>
      </c>
      <c r="T152" s="150">
        <f t="shared" si="3"/>
        <v>0</v>
      </c>
      <c r="AR152" s="151" t="s">
        <v>440</v>
      </c>
      <c r="AT152" s="151" t="s">
        <v>178</v>
      </c>
      <c r="AU152" s="151" t="s">
        <v>88</v>
      </c>
      <c r="AY152" s="13" t="s">
        <v>176</v>
      </c>
      <c r="BE152" s="152">
        <f t="shared" si="4"/>
        <v>0</v>
      </c>
      <c r="BF152" s="152">
        <f t="shared" si="5"/>
        <v>0</v>
      </c>
      <c r="BG152" s="152">
        <f t="shared" si="6"/>
        <v>0</v>
      </c>
      <c r="BH152" s="152">
        <f t="shared" si="7"/>
        <v>0</v>
      </c>
      <c r="BI152" s="152">
        <f t="shared" si="8"/>
        <v>0</v>
      </c>
      <c r="BJ152" s="13" t="s">
        <v>88</v>
      </c>
      <c r="BK152" s="152">
        <f t="shared" si="9"/>
        <v>0</v>
      </c>
      <c r="BL152" s="13" t="s">
        <v>440</v>
      </c>
      <c r="BM152" s="151" t="s">
        <v>2051</v>
      </c>
    </row>
    <row r="153" spans="2:65" s="1" customFormat="1" ht="24.25" customHeight="1">
      <c r="B153" s="28"/>
      <c r="C153" s="153" t="s">
        <v>286</v>
      </c>
      <c r="D153" s="153" t="s">
        <v>236</v>
      </c>
      <c r="E153" s="154" t="s">
        <v>2052</v>
      </c>
      <c r="F153" s="155" t="s">
        <v>2053</v>
      </c>
      <c r="G153" s="156" t="s">
        <v>334</v>
      </c>
      <c r="H153" s="157">
        <v>28</v>
      </c>
      <c r="I153" s="158"/>
      <c r="J153" s="159">
        <f t="shared" si="0"/>
        <v>0</v>
      </c>
      <c r="K153" s="160"/>
      <c r="L153" s="161"/>
      <c r="M153" s="162" t="s">
        <v>1</v>
      </c>
      <c r="N153" s="163" t="s">
        <v>41</v>
      </c>
      <c r="P153" s="149">
        <f t="shared" si="1"/>
        <v>0</v>
      </c>
      <c r="Q153" s="149">
        <v>6.4999999999999997E-4</v>
      </c>
      <c r="R153" s="149">
        <f t="shared" si="2"/>
        <v>1.8200000000000001E-2</v>
      </c>
      <c r="S153" s="149">
        <v>0</v>
      </c>
      <c r="T153" s="150">
        <f t="shared" si="3"/>
        <v>0</v>
      </c>
      <c r="AR153" s="151" t="s">
        <v>703</v>
      </c>
      <c r="AT153" s="151" t="s">
        <v>236</v>
      </c>
      <c r="AU153" s="151" t="s">
        <v>88</v>
      </c>
      <c r="AY153" s="13" t="s">
        <v>176</v>
      </c>
      <c r="BE153" s="152">
        <f t="shared" si="4"/>
        <v>0</v>
      </c>
      <c r="BF153" s="152">
        <f t="shared" si="5"/>
        <v>0</v>
      </c>
      <c r="BG153" s="152">
        <f t="shared" si="6"/>
        <v>0</v>
      </c>
      <c r="BH153" s="152">
        <f t="shared" si="7"/>
        <v>0</v>
      </c>
      <c r="BI153" s="152">
        <f t="shared" si="8"/>
        <v>0</v>
      </c>
      <c r="BJ153" s="13" t="s">
        <v>88</v>
      </c>
      <c r="BK153" s="152">
        <f t="shared" si="9"/>
        <v>0</v>
      </c>
      <c r="BL153" s="13" t="s">
        <v>703</v>
      </c>
      <c r="BM153" s="151" t="s">
        <v>2054</v>
      </c>
    </row>
    <row r="154" spans="2:65" s="1" customFormat="1" ht="16.5" customHeight="1">
      <c r="B154" s="28"/>
      <c r="C154" s="153" t="s">
        <v>290</v>
      </c>
      <c r="D154" s="153" t="s">
        <v>236</v>
      </c>
      <c r="E154" s="154" t="s">
        <v>2055</v>
      </c>
      <c r="F154" s="155" t="s">
        <v>2056</v>
      </c>
      <c r="G154" s="156" t="s">
        <v>334</v>
      </c>
      <c r="H154" s="157">
        <v>28</v>
      </c>
      <c r="I154" s="158"/>
      <c r="J154" s="159">
        <f t="shared" si="0"/>
        <v>0</v>
      </c>
      <c r="K154" s="160"/>
      <c r="L154" s="161"/>
      <c r="M154" s="162" t="s">
        <v>1</v>
      </c>
      <c r="N154" s="163" t="s">
        <v>41</v>
      </c>
      <c r="P154" s="149">
        <f t="shared" si="1"/>
        <v>0</v>
      </c>
      <c r="Q154" s="149">
        <v>8.8999999999999995E-4</v>
      </c>
      <c r="R154" s="149">
        <f t="shared" si="2"/>
        <v>2.4919999999999998E-2</v>
      </c>
      <c r="S154" s="149">
        <v>0</v>
      </c>
      <c r="T154" s="150">
        <f t="shared" si="3"/>
        <v>0</v>
      </c>
      <c r="AR154" s="151" t="s">
        <v>703</v>
      </c>
      <c r="AT154" s="151" t="s">
        <v>236</v>
      </c>
      <c r="AU154" s="151" t="s">
        <v>88</v>
      </c>
      <c r="AY154" s="13" t="s">
        <v>176</v>
      </c>
      <c r="BE154" s="152">
        <f t="shared" si="4"/>
        <v>0</v>
      </c>
      <c r="BF154" s="152">
        <f t="shared" si="5"/>
        <v>0</v>
      </c>
      <c r="BG154" s="152">
        <f t="shared" si="6"/>
        <v>0</v>
      </c>
      <c r="BH154" s="152">
        <f t="shared" si="7"/>
        <v>0</v>
      </c>
      <c r="BI154" s="152">
        <f t="shared" si="8"/>
        <v>0</v>
      </c>
      <c r="BJ154" s="13" t="s">
        <v>88</v>
      </c>
      <c r="BK154" s="152">
        <f t="shared" si="9"/>
        <v>0</v>
      </c>
      <c r="BL154" s="13" t="s">
        <v>703</v>
      </c>
      <c r="BM154" s="151" t="s">
        <v>2057</v>
      </c>
    </row>
    <row r="155" spans="2:65" s="1" customFormat="1" ht="24.25" customHeight="1">
      <c r="B155" s="28"/>
      <c r="C155" s="139" t="s">
        <v>294</v>
      </c>
      <c r="D155" s="139" t="s">
        <v>178</v>
      </c>
      <c r="E155" s="140" t="s">
        <v>2058</v>
      </c>
      <c r="F155" s="141" t="s">
        <v>2059</v>
      </c>
      <c r="G155" s="142" t="s">
        <v>334</v>
      </c>
      <c r="H155" s="143">
        <v>1</v>
      </c>
      <c r="I155" s="144"/>
      <c r="J155" s="145">
        <f t="shared" si="0"/>
        <v>0</v>
      </c>
      <c r="K155" s="146"/>
      <c r="L155" s="28"/>
      <c r="M155" s="147" t="s">
        <v>1</v>
      </c>
      <c r="N155" s="148" t="s">
        <v>41</v>
      </c>
      <c r="P155" s="149">
        <f t="shared" si="1"/>
        <v>0</v>
      </c>
      <c r="Q155" s="149">
        <v>0</v>
      </c>
      <c r="R155" s="149">
        <f t="shared" si="2"/>
        <v>0</v>
      </c>
      <c r="S155" s="149">
        <v>0</v>
      </c>
      <c r="T155" s="150">
        <f t="shared" si="3"/>
        <v>0</v>
      </c>
      <c r="AR155" s="151" t="s">
        <v>440</v>
      </c>
      <c r="AT155" s="151" t="s">
        <v>178</v>
      </c>
      <c r="AU155" s="151" t="s">
        <v>88</v>
      </c>
      <c r="AY155" s="13" t="s">
        <v>176</v>
      </c>
      <c r="BE155" s="152">
        <f t="shared" si="4"/>
        <v>0</v>
      </c>
      <c r="BF155" s="152">
        <f t="shared" si="5"/>
        <v>0</v>
      </c>
      <c r="BG155" s="152">
        <f t="shared" si="6"/>
        <v>0</v>
      </c>
      <c r="BH155" s="152">
        <f t="shared" si="7"/>
        <v>0</v>
      </c>
      <c r="BI155" s="152">
        <f t="shared" si="8"/>
        <v>0</v>
      </c>
      <c r="BJ155" s="13" t="s">
        <v>88</v>
      </c>
      <c r="BK155" s="152">
        <f t="shared" si="9"/>
        <v>0</v>
      </c>
      <c r="BL155" s="13" t="s">
        <v>440</v>
      </c>
      <c r="BM155" s="151" t="s">
        <v>2060</v>
      </c>
    </row>
    <row r="156" spans="2:65" s="1" customFormat="1" ht="33" customHeight="1">
      <c r="B156" s="28"/>
      <c r="C156" s="153" t="s">
        <v>298</v>
      </c>
      <c r="D156" s="153" t="s">
        <v>236</v>
      </c>
      <c r="E156" s="154" t="s">
        <v>2061</v>
      </c>
      <c r="F156" s="155" t="s">
        <v>2062</v>
      </c>
      <c r="G156" s="156" t="s">
        <v>334</v>
      </c>
      <c r="H156" s="157">
        <v>1</v>
      </c>
      <c r="I156" s="158"/>
      <c r="J156" s="159">
        <f t="shared" si="0"/>
        <v>0</v>
      </c>
      <c r="K156" s="160"/>
      <c r="L156" s="161"/>
      <c r="M156" s="162" t="s">
        <v>1</v>
      </c>
      <c r="N156" s="163" t="s">
        <v>41</v>
      </c>
      <c r="P156" s="149">
        <f t="shared" si="1"/>
        <v>0</v>
      </c>
      <c r="Q156" s="149">
        <v>6.5000000000000002E-2</v>
      </c>
      <c r="R156" s="149">
        <f t="shared" si="2"/>
        <v>6.5000000000000002E-2</v>
      </c>
      <c r="S156" s="149">
        <v>0</v>
      </c>
      <c r="T156" s="150">
        <f t="shared" si="3"/>
        <v>0</v>
      </c>
      <c r="AR156" s="151" t="s">
        <v>703</v>
      </c>
      <c r="AT156" s="151" t="s">
        <v>236</v>
      </c>
      <c r="AU156" s="151" t="s">
        <v>88</v>
      </c>
      <c r="AY156" s="13" t="s">
        <v>176</v>
      </c>
      <c r="BE156" s="152">
        <f t="shared" si="4"/>
        <v>0</v>
      </c>
      <c r="BF156" s="152">
        <f t="shared" si="5"/>
        <v>0</v>
      </c>
      <c r="BG156" s="152">
        <f t="shared" si="6"/>
        <v>0</v>
      </c>
      <c r="BH156" s="152">
        <f t="shared" si="7"/>
        <v>0</v>
      </c>
      <c r="BI156" s="152">
        <f t="shared" si="8"/>
        <v>0</v>
      </c>
      <c r="BJ156" s="13" t="s">
        <v>88</v>
      </c>
      <c r="BK156" s="152">
        <f t="shared" si="9"/>
        <v>0</v>
      </c>
      <c r="BL156" s="13" t="s">
        <v>703</v>
      </c>
      <c r="BM156" s="151" t="s">
        <v>2063</v>
      </c>
    </row>
    <row r="157" spans="2:65" s="1" customFormat="1" ht="24.25" customHeight="1">
      <c r="B157" s="28"/>
      <c r="C157" s="139" t="s">
        <v>302</v>
      </c>
      <c r="D157" s="139" t="s">
        <v>178</v>
      </c>
      <c r="E157" s="140" t="s">
        <v>2064</v>
      </c>
      <c r="F157" s="141" t="s">
        <v>2065</v>
      </c>
      <c r="G157" s="142" t="s">
        <v>1168</v>
      </c>
      <c r="H157" s="143">
        <v>2</v>
      </c>
      <c r="I157" s="144"/>
      <c r="J157" s="145">
        <f t="shared" si="0"/>
        <v>0</v>
      </c>
      <c r="K157" s="146"/>
      <c r="L157" s="28"/>
      <c r="M157" s="147" t="s">
        <v>1</v>
      </c>
      <c r="N157" s="148" t="s">
        <v>41</v>
      </c>
      <c r="P157" s="149">
        <f t="shared" si="1"/>
        <v>0</v>
      </c>
      <c r="Q157" s="149">
        <v>0</v>
      </c>
      <c r="R157" s="149">
        <f t="shared" si="2"/>
        <v>0</v>
      </c>
      <c r="S157" s="149">
        <v>0</v>
      </c>
      <c r="T157" s="150">
        <f t="shared" si="3"/>
        <v>0</v>
      </c>
      <c r="AR157" s="151" t="s">
        <v>440</v>
      </c>
      <c r="AT157" s="151" t="s">
        <v>178</v>
      </c>
      <c r="AU157" s="151" t="s">
        <v>88</v>
      </c>
      <c r="AY157" s="13" t="s">
        <v>176</v>
      </c>
      <c r="BE157" s="152">
        <f t="shared" si="4"/>
        <v>0</v>
      </c>
      <c r="BF157" s="152">
        <f t="shared" si="5"/>
        <v>0</v>
      </c>
      <c r="BG157" s="152">
        <f t="shared" si="6"/>
        <v>0</v>
      </c>
      <c r="BH157" s="152">
        <f t="shared" si="7"/>
        <v>0</v>
      </c>
      <c r="BI157" s="152">
        <f t="shared" si="8"/>
        <v>0</v>
      </c>
      <c r="BJ157" s="13" t="s">
        <v>88</v>
      </c>
      <c r="BK157" s="152">
        <f t="shared" si="9"/>
        <v>0</v>
      </c>
      <c r="BL157" s="13" t="s">
        <v>440</v>
      </c>
      <c r="BM157" s="151" t="s">
        <v>2066</v>
      </c>
    </row>
    <row r="158" spans="2:65" s="1" customFormat="1" ht="24.25" customHeight="1">
      <c r="B158" s="28"/>
      <c r="C158" s="139" t="s">
        <v>306</v>
      </c>
      <c r="D158" s="139" t="s">
        <v>178</v>
      </c>
      <c r="E158" s="140" t="s">
        <v>2067</v>
      </c>
      <c r="F158" s="141" t="s">
        <v>2068</v>
      </c>
      <c r="G158" s="142" t="s">
        <v>334</v>
      </c>
      <c r="H158" s="143">
        <v>1</v>
      </c>
      <c r="I158" s="144"/>
      <c r="J158" s="145">
        <f t="shared" si="0"/>
        <v>0</v>
      </c>
      <c r="K158" s="146"/>
      <c r="L158" s="28"/>
      <c r="M158" s="147" t="s">
        <v>1</v>
      </c>
      <c r="N158" s="148" t="s">
        <v>41</v>
      </c>
      <c r="P158" s="149">
        <f t="shared" si="1"/>
        <v>0</v>
      </c>
      <c r="Q158" s="149">
        <v>0</v>
      </c>
      <c r="R158" s="149">
        <f t="shared" si="2"/>
        <v>0</v>
      </c>
      <c r="S158" s="149">
        <v>0</v>
      </c>
      <c r="T158" s="150">
        <f t="shared" si="3"/>
        <v>0</v>
      </c>
      <c r="AR158" s="151" t="s">
        <v>440</v>
      </c>
      <c r="AT158" s="151" t="s">
        <v>178</v>
      </c>
      <c r="AU158" s="151" t="s">
        <v>88</v>
      </c>
      <c r="AY158" s="13" t="s">
        <v>176</v>
      </c>
      <c r="BE158" s="152">
        <f t="shared" si="4"/>
        <v>0</v>
      </c>
      <c r="BF158" s="152">
        <f t="shared" si="5"/>
        <v>0</v>
      </c>
      <c r="BG158" s="152">
        <f t="shared" si="6"/>
        <v>0</v>
      </c>
      <c r="BH158" s="152">
        <f t="shared" si="7"/>
        <v>0</v>
      </c>
      <c r="BI158" s="152">
        <f t="shared" si="8"/>
        <v>0</v>
      </c>
      <c r="BJ158" s="13" t="s">
        <v>88</v>
      </c>
      <c r="BK158" s="152">
        <f t="shared" si="9"/>
        <v>0</v>
      </c>
      <c r="BL158" s="13" t="s">
        <v>440</v>
      </c>
      <c r="BM158" s="151" t="s">
        <v>2069</v>
      </c>
    </row>
    <row r="159" spans="2:65" s="1" customFormat="1" ht="33" customHeight="1">
      <c r="B159" s="28"/>
      <c r="C159" s="153" t="s">
        <v>310</v>
      </c>
      <c r="D159" s="153" t="s">
        <v>236</v>
      </c>
      <c r="E159" s="154" t="s">
        <v>2070</v>
      </c>
      <c r="F159" s="155" t="s">
        <v>2071</v>
      </c>
      <c r="G159" s="156" t="s">
        <v>334</v>
      </c>
      <c r="H159" s="157">
        <v>1</v>
      </c>
      <c r="I159" s="158"/>
      <c r="J159" s="159">
        <f t="shared" ref="J159:J190" si="10">ROUND(I159*H159,2)</f>
        <v>0</v>
      </c>
      <c r="K159" s="160"/>
      <c r="L159" s="161"/>
      <c r="M159" s="162" t="s">
        <v>1</v>
      </c>
      <c r="N159" s="163" t="s">
        <v>41</v>
      </c>
      <c r="P159" s="149">
        <f t="shared" ref="P159:P190" si="11">O159*H159</f>
        <v>0</v>
      </c>
      <c r="Q159" s="149">
        <v>8.9999999999999993E-3</v>
      </c>
      <c r="R159" s="149">
        <f t="shared" ref="R159:R190" si="12">Q159*H159</f>
        <v>8.9999999999999993E-3</v>
      </c>
      <c r="S159" s="149">
        <v>0</v>
      </c>
      <c r="T159" s="150">
        <f t="shared" ref="T159:T190" si="13">S159*H159</f>
        <v>0</v>
      </c>
      <c r="AR159" s="151" t="s">
        <v>703</v>
      </c>
      <c r="AT159" s="151" t="s">
        <v>236</v>
      </c>
      <c r="AU159" s="151" t="s">
        <v>88</v>
      </c>
      <c r="AY159" s="13" t="s">
        <v>176</v>
      </c>
      <c r="BE159" s="152">
        <f t="shared" ref="BE159:BE176" si="14">IF(N159="základná",J159,0)</f>
        <v>0</v>
      </c>
      <c r="BF159" s="152">
        <f t="shared" ref="BF159:BF176" si="15">IF(N159="znížená",J159,0)</f>
        <v>0</v>
      </c>
      <c r="BG159" s="152">
        <f t="shared" ref="BG159:BG176" si="16">IF(N159="zákl. prenesená",J159,0)</f>
        <v>0</v>
      </c>
      <c r="BH159" s="152">
        <f t="shared" ref="BH159:BH176" si="17">IF(N159="zníž. prenesená",J159,0)</f>
        <v>0</v>
      </c>
      <c r="BI159" s="152">
        <f t="shared" ref="BI159:BI176" si="18">IF(N159="nulová",J159,0)</f>
        <v>0</v>
      </c>
      <c r="BJ159" s="13" t="s">
        <v>88</v>
      </c>
      <c r="BK159" s="152">
        <f t="shared" ref="BK159:BK176" si="19">ROUND(I159*H159,2)</f>
        <v>0</v>
      </c>
      <c r="BL159" s="13" t="s">
        <v>703</v>
      </c>
      <c r="BM159" s="151" t="s">
        <v>2072</v>
      </c>
    </row>
    <row r="160" spans="2:65" s="1" customFormat="1" ht="24.25" customHeight="1">
      <c r="B160" s="28"/>
      <c r="C160" s="139" t="s">
        <v>315</v>
      </c>
      <c r="D160" s="139" t="s">
        <v>178</v>
      </c>
      <c r="E160" s="140" t="s">
        <v>2073</v>
      </c>
      <c r="F160" s="141" t="s">
        <v>2074</v>
      </c>
      <c r="G160" s="142" t="s">
        <v>334</v>
      </c>
      <c r="H160" s="143">
        <v>1</v>
      </c>
      <c r="I160" s="144"/>
      <c r="J160" s="145">
        <f t="shared" si="10"/>
        <v>0</v>
      </c>
      <c r="K160" s="146"/>
      <c r="L160" s="28"/>
      <c r="M160" s="147" t="s">
        <v>1</v>
      </c>
      <c r="N160" s="148" t="s">
        <v>41</v>
      </c>
      <c r="P160" s="149">
        <f t="shared" si="11"/>
        <v>0</v>
      </c>
      <c r="Q160" s="149">
        <v>0</v>
      </c>
      <c r="R160" s="149">
        <f t="shared" si="12"/>
        <v>0</v>
      </c>
      <c r="S160" s="149">
        <v>0</v>
      </c>
      <c r="T160" s="150">
        <f t="shared" si="13"/>
        <v>0</v>
      </c>
      <c r="AR160" s="151" t="s">
        <v>440</v>
      </c>
      <c r="AT160" s="151" t="s">
        <v>178</v>
      </c>
      <c r="AU160" s="151" t="s">
        <v>88</v>
      </c>
      <c r="AY160" s="13" t="s">
        <v>176</v>
      </c>
      <c r="BE160" s="152">
        <f t="shared" si="14"/>
        <v>0</v>
      </c>
      <c r="BF160" s="152">
        <f t="shared" si="15"/>
        <v>0</v>
      </c>
      <c r="BG160" s="152">
        <f t="shared" si="16"/>
        <v>0</v>
      </c>
      <c r="BH160" s="152">
        <f t="shared" si="17"/>
        <v>0</v>
      </c>
      <c r="BI160" s="152">
        <f t="shared" si="18"/>
        <v>0</v>
      </c>
      <c r="BJ160" s="13" t="s">
        <v>88</v>
      </c>
      <c r="BK160" s="152">
        <f t="shared" si="19"/>
        <v>0</v>
      </c>
      <c r="BL160" s="13" t="s">
        <v>440</v>
      </c>
      <c r="BM160" s="151" t="s">
        <v>2075</v>
      </c>
    </row>
    <row r="161" spans="2:65" s="1" customFormat="1" ht="33" customHeight="1">
      <c r="B161" s="28"/>
      <c r="C161" s="153" t="s">
        <v>319</v>
      </c>
      <c r="D161" s="153" t="s">
        <v>236</v>
      </c>
      <c r="E161" s="154" t="s">
        <v>2076</v>
      </c>
      <c r="F161" s="155" t="s">
        <v>2077</v>
      </c>
      <c r="G161" s="156" t="s">
        <v>334</v>
      </c>
      <c r="H161" s="157">
        <v>1</v>
      </c>
      <c r="I161" s="158"/>
      <c r="J161" s="159">
        <f t="shared" si="10"/>
        <v>0</v>
      </c>
      <c r="K161" s="160"/>
      <c r="L161" s="161"/>
      <c r="M161" s="162" t="s">
        <v>1</v>
      </c>
      <c r="N161" s="163" t="s">
        <v>41</v>
      </c>
      <c r="P161" s="149">
        <f t="shared" si="11"/>
        <v>0</v>
      </c>
      <c r="Q161" s="149">
        <v>2.1000000000000001E-2</v>
      </c>
      <c r="R161" s="149">
        <f t="shared" si="12"/>
        <v>2.1000000000000001E-2</v>
      </c>
      <c r="S161" s="149">
        <v>0</v>
      </c>
      <c r="T161" s="150">
        <f t="shared" si="13"/>
        <v>0</v>
      </c>
      <c r="AR161" s="151" t="s">
        <v>703</v>
      </c>
      <c r="AT161" s="151" t="s">
        <v>236</v>
      </c>
      <c r="AU161" s="151" t="s">
        <v>88</v>
      </c>
      <c r="AY161" s="13" t="s">
        <v>176</v>
      </c>
      <c r="BE161" s="152">
        <f t="shared" si="14"/>
        <v>0</v>
      </c>
      <c r="BF161" s="152">
        <f t="shared" si="15"/>
        <v>0</v>
      </c>
      <c r="BG161" s="152">
        <f t="shared" si="16"/>
        <v>0</v>
      </c>
      <c r="BH161" s="152">
        <f t="shared" si="17"/>
        <v>0</v>
      </c>
      <c r="BI161" s="152">
        <f t="shared" si="18"/>
        <v>0</v>
      </c>
      <c r="BJ161" s="13" t="s">
        <v>88</v>
      </c>
      <c r="BK161" s="152">
        <f t="shared" si="19"/>
        <v>0</v>
      </c>
      <c r="BL161" s="13" t="s">
        <v>703</v>
      </c>
      <c r="BM161" s="151" t="s">
        <v>2078</v>
      </c>
    </row>
    <row r="162" spans="2:65" s="1" customFormat="1" ht="37.75" customHeight="1">
      <c r="B162" s="28"/>
      <c r="C162" s="139" t="s">
        <v>323</v>
      </c>
      <c r="D162" s="139" t="s">
        <v>178</v>
      </c>
      <c r="E162" s="140" t="s">
        <v>2079</v>
      </c>
      <c r="F162" s="141" t="s">
        <v>2080</v>
      </c>
      <c r="G162" s="142" t="s">
        <v>1168</v>
      </c>
      <c r="H162" s="143">
        <v>2</v>
      </c>
      <c r="I162" s="144"/>
      <c r="J162" s="145">
        <f t="shared" si="10"/>
        <v>0</v>
      </c>
      <c r="K162" s="146"/>
      <c r="L162" s="28"/>
      <c r="M162" s="147" t="s">
        <v>1</v>
      </c>
      <c r="N162" s="148" t="s">
        <v>41</v>
      </c>
      <c r="P162" s="149">
        <f t="shared" si="11"/>
        <v>0</v>
      </c>
      <c r="Q162" s="149">
        <v>0</v>
      </c>
      <c r="R162" s="149">
        <f t="shared" si="12"/>
        <v>0</v>
      </c>
      <c r="S162" s="149">
        <v>0</v>
      </c>
      <c r="T162" s="150">
        <f t="shared" si="13"/>
        <v>0</v>
      </c>
      <c r="AR162" s="151" t="s">
        <v>440</v>
      </c>
      <c r="AT162" s="151" t="s">
        <v>178</v>
      </c>
      <c r="AU162" s="151" t="s">
        <v>88</v>
      </c>
      <c r="AY162" s="13" t="s">
        <v>176</v>
      </c>
      <c r="BE162" s="152">
        <f t="shared" si="14"/>
        <v>0</v>
      </c>
      <c r="BF162" s="152">
        <f t="shared" si="15"/>
        <v>0</v>
      </c>
      <c r="BG162" s="152">
        <f t="shared" si="16"/>
        <v>0</v>
      </c>
      <c r="BH162" s="152">
        <f t="shared" si="17"/>
        <v>0</v>
      </c>
      <c r="BI162" s="152">
        <f t="shared" si="18"/>
        <v>0</v>
      </c>
      <c r="BJ162" s="13" t="s">
        <v>88</v>
      </c>
      <c r="BK162" s="152">
        <f t="shared" si="19"/>
        <v>0</v>
      </c>
      <c r="BL162" s="13" t="s">
        <v>440</v>
      </c>
      <c r="BM162" s="151" t="s">
        <v>2081</v>
      </c>
    </row>
    <row r="163" spans="2:65" s="1" customFormat="1" ht="24.25" customHeight="1">
      <c r="B163" s="28"/>
      <c r="C163" s="139" t="s">
        <v>327</v>
      </c>
      <c r="D163" s="139" t="s">
        <v>178</v>
      </c>
      <c r="E163" s="140" t="s">
        <v>1911</v>
      </c>
      <c r="F163" s="141" t="s">
        <v>2082</v>
      </c>
      <c r="G163" s="142" t="s">
        <v>261</v>
      </c>
      <c r="H163" s="143">
        <v>400</v>
      </c>
      <c r="I163" s="144"/>
      <c r="J163" s="145">
        <f t="shared" si="10"/>
        <v>0</v>
      </c>
      <c r="K163" s="146"/>
      <c r="L163" s="28"/>
      <c r="M163" s="147" t="s">
        <v>1</v>
      </c>
      <c r="N163" s="148" t="s">
        <v>41</v>
      </c>
      <c r="P163" s="149">
        <f t="shared" si="11"/>
        <v>0</v>
      </c>
      <c r="Q163" s="149">
        <v>0</v>
      </c>
      <c r="R163" s="149">
        <f t="shared" si="12"/>
        <v>0</v>
      </c>
      <c r="S163" s="149">
        <v>0</v>
      </c>
      <c r="T163" s="150">
        <f t="shared" si="13"/>
        <v>0</v>
      </c>
      <c r="AR163" s="151" t="s">
        <v>440</v>
      </c>
      <c r="AT163" s="151" t="s">
        <v>178</v>
      </c>
      <c r="AU163" s="151" t="s">
        <v>88</v>
      </c>
      <c r="AY163" s="13" t="s">
        <v>176</v>
      </c>
      <c r="BE163" s="152">
        <f t="shared" si="14"/>
        <v>0</v>
      </c>
      <c r="BF163" s="152">
        <f t="shared" si="15"/>
        <v>0</v>
      </c>
      <c r="BG163" s="152">
        <f t="shared" si="16"/>
        <v>0</v>
      </c>
      <c r="BH163" s="152">
        <f t="shared" si="17"/>
        <v>0</v>
      </c>
      <c r="BI163" s="152">
        <f t="shared" si="18"/>
        <v>0</v>
      </c>
      <c r="BJ163" s="13" t="s">
        <v>88</v>
      </c>
      <c r="BK163" s="152">
        <f t="shared" si="19"/>
        <v>0</v>
      </c>
      <c r="BL163" s="13" t="s">
        <v>440</v>
      </c>
      <c r="BM163" s="151" t="s">
        <v>2083</v>
      </c>
    </row>
    <row r="164" spans="2:65" s="1" customFormat="1" ht="21.75" customHeight="1">
      <c r="B164" s="28"/>
      <c r="C164" s="153" t="s">
        <v>331</v>
      </c>
      <c r="D164" s="153" t="s">
        <v>236</v>
      </c>
      <c r="E164" s="154" t="s">
        <v>2084</v>
      </c>
      <c r="F164" s="155" t="s">
        <v>2085</v>
      </c>
      <c r="G164" s="156" t="s">
        <v>261</v>
      </c>
      <c r="H164" s="157">
        <v>400</v>
      </c>
      <c r="I164" s="158"/>
      <c r="J164" s="159">
        <f t="shared" si="10"/>
        <v>0</v>
      </c>
      <c r="K164" s="160"/>
      <c r="L164" s="161"/>
      <c r="M164" s="162" t="s">
        <v>1</v>
      </c>
      <c r="N164" s="163" t="s">
        <v>41</v>
      </c>
      <c r="P164" s="149">
        <f t="shared" si="11"/>
        <v>0</v>
      </c>
      <c r="Q164" s="149">
        <v>1.3999999999999999E-4</v>
      </c>
      <c r="R164" s="149">
        <f t="shared" si="12"/>
        <v>5.5999999999999994E-2</v>
      </c>
      <c r="S164" s="149">
        <v>0</v>
      </c>
      <c r="T164" s="150">
        <f t="shared" si="13"/>
        <v>0</v>
      </c>
      <c r="AR164" s="151" t="s">
        <v>703</v>
      </c>
      <c r="AT164" s="151" t="s">
        <v>236</v>
      </c>
      <c r="AU164" s="151" t="s">
        <v>88</v>
      </c>
      <c r="AY164" s="13" t="s">
        <v>176</v>
      </c>
      <c r="BE164" s="152">
        <f t="shared" si="14"/>
        <v>0</v>
      </c>
      <c r="BF164" s="152">
        <f t="shared" si="15"/>
        <v>0</v>
      </c>
      <c r="BG164" s="152">
        <f t="shared" si="16"/>
        <v>0</v>
      </c>
      <c r="BH164" s="152">
        <f t="shared" si="17"/>
        <v>0</v>
      </c>
      <c r="BI164" s="152">
        <f t="shared" si="18"/>
        <v>0</v>
      </c>
      <c r="BJ164" s="13" t="s">
        <v>88</v>
      </c>
      <c r="BK164" s="152">
        <f t="shared" si="19"/>
        <v>0</v>
      </c>
      <c r="BL164" s="13" t="s">
        <v>703</v>
      </c>
      <c r="BM164" s="151" t="s">
        <v>2086</v>
      </c>
    </row>
    <row r="165" spans="2:65" s="1" customFormat="1" ht="21.75" customHeight="1">
      <c r="B165" s="28"/>
      <c r="C165" s="139" t="s">
        <v>336</v>
      </c>
      <c r="D165" s="139" t="s">
        <v>178</v>
      </c>
      <c r="E165" s="140" t="s">
        <v>2087</v>
      </c>
      <c r="F165" s="141" t="s">
        <v>2088</v>
      </c>
      <c r="G165" s="142" t="s">
        <v>261</v>
      </c>
      <c r="H165" s="143">
        <v>40</v>
      </c>
      <c r="I165" s="144"/>
      <c r="J165" s="145">
        <f t="shared" si="10"/>
        <v>0</v>
      </c>
      <c r="K165" s="146"/>
      <c r="L165" s="28"/>
      <c r="M165" s="147" t="s">
        <v>1</v>
      </c>
      <c r="N165" s="148" t="s">
        <v>41</v>
      </c>
      <c r="P165" s="149">
        <f t="shared" si="11"/>
        <v>0</v>
      </c>
      <c r="Q165" s="149">
        <v>0</v>
      </c>
      <c r="R165" s="149">
        <f t="shared" si="12"/>
        <v>0</v>
      </c>
      <c r="S165" s="149">
        <v>0</v>
      </c>
      <c r="T165" s="150">
        <f t="shared" si="13"/>
        <v>0</v>
      </c>
      <c r="AR165" s="151" t="s">
        <v>440</v>
      </c>
      <c r="AT165" s="151" t="s">
        <v>178</v>
      </c>
      <c r="AU165" s="151" t="s">
        <v>88</v>
      </c>
      <c r="AY165" s="13" t="s">
        <v>176</v>
      </c>
      <c r="BE165" s="152">
        <f t="shared" si="14"/>
        <v>0</v>
      </c>
      <c r="BF165" s="152">
        <f t="shared" si="15"/>
        <v>0</v>
      </c>
      <c r="BG165" s="152">
        <f t="shared" si="16"/>
        <v>0</v>
      </c>
      <c r="BH165" s="152">
        <f t="shared" si="17"/>
        <v>0</v>
      </c>
      <c r="BI165" s="152">
        <f t="shared" si="18"/>
        <v>0</v>
      </c>
      <c r="BJ165" s="13" t="s">
        <v>88</v>
      </c>
      <c r="BK165" s="152">
        <f t="shared" si="19"/>
        <v>0</v>
      </c>
      <c r="BL165" s="13" t="s">
        <v>440</v>
      </c>
      <c r="BM165" s="151" t="s">
        <v>2089</v>
      </c>
    </row>
    <row r="166" spans="2:65" s="1" customFormat="1" ht="16.5" customHeight="1">
      <c r="B166" s="28"/>
      <c r="C166" s="153" t="s">
        <v>340</v>
      </c>
      <c r="D166" s="153" t="s">
        <v>236</v>
      </c>
      <c r="E166" s="154" t="s">
        <v>2090</v>
      </c>
      <c r="F166" s="155" t="s">
        <v>2091</v>
      </c>
      <c r="G166" s="156" t="s">
        <v>261</v>
      </c>
      <c r="H166" s="157">
        <v>40</v>
      </c>
      <c r="I166" s="158"/>
      <c r="J166" s="159">
        <f t="shared" si="10"/>
        <v>0</v>
      </c>
      <c r="K166" s="160"/>
      <c r="L166" s="161"/>
      <c r="M166" s="162" t="s">
        <v>1</v>
      </c>
      <c r="N166" s="163" t="s">
        <v>41</v>
      </c>
      <c r="P166" s="149">
        <f t="shared" si="11"/>
        <v>0</v>
      </c>
      <c r="Q166" s="149">
        <v>0</v>
      </c>
      <c r="R166" s="149">
        <f t="shared" si="12"/>
        <v>0</v>
      </c>
      <c r="S166" s="149">
        <v>0</v>
      </c>
      <c r="T166" s="150">
        <f t="shared" si="13"/>
        <v>0</v>
      </c>
      <c r="AR166" s="151" t="s">
        <v>703</v>
      </c>
      <c r="AT166" s="151" t="s">
        <v>236</v>
      </c>
      <c r="AU166" s="151" t="s">
        <v>88</v>
      </c>
      <c r="AY166" s="13" t="s">
        <v>176</v>
      </c>
      <c r="BE166" s="152">
        <f t="shared" si="14"/>
        <v>0</v>
      </c>
      <c r="BF166" s="152">
        <f t="shared" si="15"/>
        <v>0</v>
      </c>
      <c r="BG166" s="152">
        <f t="shared" si="16"/>
        <v>0</v>
      </c>
      <c r="BH166" s="152">
        <f t="shared" si="17"/>
        <v>0</v>
      </c>
      <c r="BI166" s="152">
        <f t="shared" si="18"/>
        <v>0</v>
      </c>
      <c r="BJ166" s="13" t="s">
        <v>88</v>
      </c>
      <c r="BK166" s="152">
        <f t="shared" si="19"/>
        <v>0</v>
      </c>
      <c r="BL166" s="13" t="s">
        <v>703</v>
      </c>
      <c r="BM166" s="151" t="s">
        <v>2092</v>
      </c>
    </row>
    <row r="167" spans="2:65" s="1" customFormat="1" ht="24.25" customHeight="1">
      <c r="B167" s="28"/>
      <c r="C167" s="139" t="s">
        <v>344</v>
      </c>
      <c r="D167" s="139" t="s">
        <v>178</v>
      </c>
      <c r="E167" s="140" t="s">
        <v>2093</v>
      </c>
      <c r="F167" s="141" t="s">
        <v>2094</v>
      </c>
      <c r="G167" s="142" t="s">
        <v>261</v>
      </c>
      <c r="H167" s="143">
        <v>50</v>
      </c>
      <c r="I167" s="144"/>
      <c r="J167" s="145">
        <f t="shared" si="10"/>
        <v>0</v>
      </c>
      <c r="K167" s="146"/>
      <c r="L167" s="28"/>
      <c r="M167" s="147" t="s">
        <v>1</v>
      </c>
      <c r="N167" s="148" t="s">
        <v>41</v>
      </c>
      <c r="P167" s="149">
        <f t="shared" si="11"/>
        <v>0</v>
      </c>
      <c r="Q167" s="149">
        <v>0</v>
      </c>
      <c r="R167" s="149">
        <f t="shared" si="12"/>
        <v>0</v>
      </c>
      <c r="S167" s="149">
        <v>0</v>
      </c>
      <c r="T167" s="150">
        <f t="shared" si="13"/>
        <v>0</v>
      </c>
      <c r="AR167" s="151" t="s">
        <v>440</v>
      </c>
      <c r="AT167" s="151" t="s">
        <v>178</v>
      </c>
      <c r="AU167" s="151" t="s">
        <v>88</v>
      </c>
      <c r="AY167" s="13" t="s">
        <v>176</v>
      </c>
      <c r="BE167" s="152">
        <f t="shared" si="14"/>
        <v>0</v>
      </c>
      <c r="BF167" s="152">
        <f t="shared" si="15"/>
        <v>0</v>
      </c>
      <c r="BG167" s="152">
        <f t="shared" si="16"/>
        <v>0</v>
      </c>
      <c r="BH167" s="152">
        <f t="shared" si="17"/>
        <v>0</v>
      </c>
      <c r="BI167" s="152">
        <f t="shared" si="18"/>
        <v>0</v>
      </c>
      <c r="BJ167" s="13" t="s">
        <v>88</v>
      </c>
      <c r="BK167" s="152">
        <f t="shared" si="19"/>
        <v>0</v>
      </c>
      <c r="BL167" s="13" t="s">
        <v>440</v>
      </c>
      <c r="BM167" s="151" t="s">
        <v>2095</v>
      </c>
    </row>
    <row r="168" spans="2:65" s="1" customFormat="1" ht="16.5" customHeight="1">
      <c r="B168" s="28"/>
      <c r="C168" s="153" t="s">
        <v>349</v>
      </c>
      <c r="D168" s="153" t="s">
        <v>236</v>
      </c>
      <c r="E168" s="154" t="s">
        <v>2096</v>
      </c>
      <c r="F168" s="155" t="s">
        <v>2097</v>
      </c>
      <c r="G168" s="156" t="s">
        <v>261</v>
      </c>
      <c r="H168" s="157">
        <v>50</v>
      </c>
      <c r="I168" s="158"/>
      <c r="J168" s="159">
        <f t="shared" si="10"/>
        <v>0</v>
      </c>
      <c r="K168" s="160"/>
      <c r="L168" s="161"/>
      <c r="M168" s="162" t="s">
        <v>1</v>
      </c>
      <c r="N168" s="163" t="s">
        <v>41</v>
      </c>
      <c r="P168" s="149">
        <f t="shared" si="11"/>
        <v>0</v>
      </c>
      <c r="Q168" s="149">
        <v>6.9999999999999994E-5</v>
      </c>
      <c r="R168" s="149">
        <f t="shared" si="12"/>
        <v>3.4999999999999996E-3</v>
      </c>
      <c r="S168" s="149">
        <v>0</v>
      </c>
      <c r="T168" s="150">
        <f t="shared" si="13"/>
        <v>0</v>
      </c>
      <c r="AR168" s="151" t="s">
        <v>703</v>
      </c>
      <c r="AT168" s="151" t="s">
        <v>236</v>
      </c>
      <c r="AU168" s="151" t="s">
        <v>88</v>
      </c>
      <c r="AY168" s="13" t="s">
        <v>176</v>
      </c>
      <c r="BE168" s="152">
        <f t="shared" si="14"/>
        <v>0</v>
      </c>
      <c r="BF168" s="152">
        <f t="shared" si="15"/>
        <v>0</v>
      </c>
      <c r="BG168" s="152">
        <f t="shared" si="16"/>
        <v>0</v>
      </c>
      <c r="BH168" s="152">
        <f t="shared" si="17"/>
        <v>0</v>
      </c>
      <c r="BI168" s="152">
        <f t="shared" si="18"/>
        <v>0</v>
      </c>
      <c r="BJ168" s="13" t="s">
        <v>88</v>
      </c>
      <c r="BK168" s="152">
        <f t="shared" si="19"/>
        <v>0</v>
      </c>
      <c r="BL168" s="13" t="s">
        <v>703</v>
      </c>
      <c r="BM168" s="151" t="s">
        <v>2098</v>
      </c>
    </row>
    <row r="169" spans="2:65" s="1" customFormat="1" ht="24.25" customHeight="1">
      <c r="B169" s="28"/>
      <c r="C169" s="139" t="s">
        <v>353</v>
      </c>
      <c r="D169" s="139" t="s">
        <v>178</v>
      </c>
      <c r="E169" s="140" t="s">
        <v>2099</v>
      </c>
      <c r="F169" s="141" t="s">
        <v>2100</v>
      </c>
      <c r="G169" s="142" t="s">
        <v>261</v>
      </c>
      <c r="H169" s="143">
        <v>100</v>
      </c>
      <c r="I169" s="144"/>
      <c r="J169" s="145">
        <f t="shared" si="10"/>
        <v>0</v>
      </c>
      <c r="K169" s="146"/>
      <c r="L169" s="28"/>
      <c r="M169" s="147" t="s">
        <v>1</v>
      </c>
      <c r="N169" s="148" t="s">
        <v>41</v>
      </c>
      <c r="P169" s="149">
        <f t="shared" si="11"/>
        <v>0</v>
      </c>
      <c r="Q169" s="149">
        <v>0</v>
      </c>
      <c r="R169" s="149">
        <f t="shared" si="12"/>
        <v>0</v>
      </c>
      <c r="S169" s="149">
        <v>0</v>
      </c>
      <c r="T169" s="150">
        <f t="shared" si="13"/>
        <v>0</v>
      </c>
      <c r="AR169" s="151" t="s">
        <v>440</v>
      </c>
      <c r="AT169" s="151" t="s">
        <v>178</v>
      </c>
      <c r="AU169" s="151" t="s">
        <v>88</v>
      </c>
      <c r="AY169" s="13" t="s">
        <v>176</v>
      </c>
      <c r="BE169" s="152">
        <f t="shared" si="14"/>
        <v>0</v>
      </c>
      <c r="BF169" s="152">
        <f t="shared" si="15"/>
        <v>0</v>
      </c>
      <c r="BG169" s="152">
        <f t="shared" si="16"/>
        <v>0</v>
      </c>
      <c r="BH169" s="152">
        <f t="shared" si="17"/>
        <v>0</v>
      </c>
      <c r="BI169" s="152">
        <f t="shared" si="18"/>
        <v>0</v>
      </c>
      <c r="BJ169" s="13" t="s">
        <v>88</v>
      </c>
      <c r="BK169" s="152">
        <f t="shared" si="19"/>
        <v>0</v>
      </c>
      <c r="BL169" s="13" t="s">
        <v>440</v>
      </c>
      <c r="BM169" s="151" t="s">
        <v>2101</v>
      </c>
    </row>
    <row r="170" spans="2:65" s="1" customFormat="1" ht="16.5" customHeight="1">
      <c r="B170" s="28"/>
      <c r="C170" s="153" t="s">
        <v>357</v>
      </c>
      <c r="D170" s="153" t="s">
        <v>236</v>
      </c>
      <c r="E170" s="154" t="s">
        <v>2102</v>
      </c>
      <c r="F170" s="155" t="s">
        <v>2103</v>
      </c>
      <c r="G170" s="156" t="s">
        <v>261</v>
      </c>
      <c r="H170" s="157">
        <v>100</v>
      </c>
      <c r="I170" s="158"/>
      <c r="J170" s="159">
        <f t="shared" si="10"/>
        <v>0</v>
      </c>
      <c r="K170" s="160"/>
      <c r="L170" s="161"/>
      <c r="M170" s="162" t="s">
        <v>1</v>
      </c>
      <c r="N170" s="163" t="s">
        <v>41</v>
      </c>
      <c r="P170" s="149">
        <f t="shared" si="11"/>
        <v>0</v>
      </c>
      <c r="Q170" s="149">
        <v>1.4999999999999999E-4</v>
      </c>
      <c r="R170" s="149">
        <f t="shared" si="12"/>
        <v>1.4999999999999999E-2</v>
      </c>
      <c r="S170" s="149">
        <v>0</v>
      </c>
      <c r="T170" s="150">
        <f t="shared" si="13"/>
        <v>0</v>
      </c>
      <c r="AR170" s="151" t="s">
        <v>703</v>
      </c>
      <c r="AT170" s="151" t="s">
        <v>236</v>
      </c>
      <c r="AU170" s="151" t="s">
        <v>88</v>
      </c>
      <c r="AY170" s="13" t="s">
        <v>176</v>
      </c>
      <c r="BE170" s="152">
        <f t="shared" si="14"/>
        <v>0</v>
      </c>
      <c r="BF170" s="152">
        <f t="shared" si="15"/>
        <v>0</v>
      </c>
      <c r="BG170" s="152">
        <f t="shared" si="16"/>
        <v>0</v>
      </c>
      <c r="BH170" s="152">
        <f t="shared" si="17"/>
        <v>0</v>
      </c>
      <c r="BI170" s="152">
        <f t="shared" si="18"/>
        <v>0</v>
      </c>
      <c r="BJ170" s="13" t="s">
        <v>88</v>
      </c>
      <c r="BK170" s="152">
        <f t="shared" si="19"/>
        <v>0</v>
      </c>
      <c r="BL170" s="13" t="s">
        <v>703</v>
      </c>
      <c r="BM170" s="151" t="s">
        <v>2104</v>
      </c>
    </row>
    <row r="171" spans="2:65" s="1" customFormat="1" ht="16.5" customHeight="1">
      <c r="B171" s="28"/>
      <c r="C171" s="139" t="s">
        <v>362</v>
      </c>
      <c r="D171" s="139" t="s">
        <v>178</v>
      </c>
      <c r="E171" s="140" t="s">
        <v>1946</v>
      </c>
      <c r="F171" s="141" t="s">
        <v>2105</v>
      </c>
      <c r="G171" s="142" t="s">
        <v>334</v>
      </c>
      <c r="H171" s="143">
        <v>1</v>
      </c>
      <c r="I171" s="144"/>
      <c r="J171" s="145">
        <f t="shared" si="10"/>
        <v>0</v>
      </c>
      <c r="K171" s="146"/>
      <c r="L171" s="28"/>
      <c r="M171" s="147" t="s">
        <v>1</v>
      </c>
      <c r="N171" s="148" t="s">
        <v>41</v>
      </c>
      <c r="P171" s="149">
        <f t="shared" si="11"/>
        <v>0</v>
      </c>
      <c r="Q171" s="149">
        <v>0</v>
      </c>
      <c r="R171" s="149">
        <f t="shared" si="12"/>
        <v>0</v>
      </c>
      <c r="S171" s="149">
        <v>0</v>
      </c>
      <c r="T171" s="150">
        <f t="shared" si="13"/>
        <v>0</v>
      </c>
      <c r="AR171" s="151" t="s">
        <v>440</v>
      </c>
      <c r="AT171" s="151" t="s">
        <v>178</v>
      </c>
      <c r="AU171" s="151" t="s">
        <v>88</v>
      </c>
      <c r="AY171" s="13" t="s">
        <v>176</v>
      </c>
      <c r="BE171" s="152">
        <f t="shared" si="14"/>
        <v>0</v>
      </c>
      <c r="BF171" s="152">
        <f t="shared" si="15"/>
        <v>0</v>
      </c>
      <c r="BG171" s="152">
        <f t="shared" si="16"/>
        <v>0</v>
      </c>
      <c r="BH171" s="152">
        <f t="shared" si="17"/>
        <v>0</v>
      </c>
      <c r="BI171" s="152">
        <f t="shared" si="18"/>
        <v>0</v>
      </c>
      <c r="BJ171" s="13" t="s">
        <v>88</v>
      </c>
      <c r="BK171" s="152">
        <f t="shared" si="19"/>
        <v>0</v>
      </c>
      <c r="BL171" s="13" t="s">
        <v>440</v>
      </c>
      <c r="BM171" s="151" t="s">
        <v>2106</v>
      </c>
    </row>
    <row r="172" spans="2:65" s="1" customFormat="1" ht="24.25" customHeight="1">
      <c r="B172" s="28"/>
      <c r="C172" s="139" t="s">
        <v>366</v>
      </c>
      <c r="D172" s="139" t="s">
        <v>178</v>
      </c>
      <c r="E172" s="140" t="s">
        <v>2107</v>
      </c>
      <c r="F172" s="141" t="s">
        <v>2108</v>
      </c>
      <c r="G172" s="142" t="s">
        <v>1192</v>
      </c>
      <c r="H172" s="143">
        <v>1</v>
      </c>
      <c r="I172" s="144"/>
      <c r="J172" s="145">
        <f t="shared" si="10"/>
        <v>0</v>
      </c>
      <c r="K172" s="146"/>
      <c r="L172" s="28"/>
      <c r="M172" s="147" t="s">
        <v>1</v>
      </c>
      <c r="N172" s="148" t="s">
        <v>41</v>
      </c>
      <c r="P172" s="149">
        <f t="shared" si="11"/>
        <v>0</v>
      </c>
      <c r="Q172" s="149">
        <v>0</v>
      </c>
      <c r="R172" s="149">
        <f t="shared" si="12"/>
        <v>0</v>
      </c>
      <c r="S172" s="149">
        <v>0</v>
      </c>
      <c r="T172" s="150">
        <f t="shared" si="13"/>
        <v>0</v>
      </c>
      <c r="AR172" s="151" t="s">
        <v>440</v>
      </c>
      <c r="AT172" s="151" t="s">
        <v>178</v>
      </c>
      <c r="AU172" s="151" t="s">
        <v>88</v>
      </c>
      <c r="AY172" s="13" t="s">
        <v>176</v>
      </c>
      <c r="BE172" s="152">
        <f t="shared" si="14"/>
        <v>0</v>
      </c>
      <c r="BF172" s="152">
        <f t="shared" si="15"/>
        <v>0</v>
      </c>
      <c r="BG172" s="152">
        <f t="shared" si="16"/>
        <v>0</v>
      </c>
      <c r="BH172" s="152">
        <f t="shared" si="17"/>
        <v>0</v>
      </c>
      <c r="BI172" s="152">
        <f t="shared" si="18"/>
        <v>0</v>
      </c>
      <c r="BJ172" s="13" t="s">
        <v>88</v>
      </c>
      <c r="BK172" s="152">
        <f t="shared" si="19"/>
        <v>0</v>
      </c>
      <c r="BL172" s="13" t="s">
        <v>440</v>
      </c>
      <c r="BM172" s="151" t="s">
        <v>2109</v>
      </c>
    </row>
    <row r="173" spans="2:65" s="1" customFormat="1" ht="33" customHeight="1">
      <c r="B173" s="28"/>
      <c r="C173" s="139" t="s">
        <v>370</v>
      </c>
      <c r="D173" s="139" t="s">
        <v>178</v>
      </c>
      <c r="E173" s="140" t="s">
        <v>1949</v>
      </c>
      <c r="F173" s="141" t="s">
        <v>1950</v>
      </c>
      <c r="G173" s="142" t="s">
        <v>529</v>
      </c>
      <c r="H173" s="144"/>
      <c r="I173" s="144"/>
      <c r="J173" s="145">
        <f t="shared" si="10"/>
        <v>0</v>
      </c>
      <c r="K173" s="146"/>
      <c r="L173" s="28"/>
      <c r="M173" s="147" t="s">
        <v>1</v>
      </c>
      <c r="N173" s="148" t="s">
        <v>41</v>
      </c>
      <c r="P173" s="149">
        <f t="shared" si="11"/>
        <v>0</v>
      </c>
      <c r="Q173" s="149">
        <v>0</v>
      </c>
      <c r="R173" s="149">
        <f t="shared" si="12"/>
        <v>0</v>
      </c>
      <c r="S173" s="149">
        <v>0</v>
      </c>
      <c r="T173" s="150">
        <f t="shared" si="13"/>
        <v>0</v>
      </c>
      <c r="AR173" s="151" t="s">
        <v>440</v>
      </c>
      <c r="AT173" s="151" t="s">
        <v>178</v>
      </c>
      <c r="AU173" s="151" t="s">
        <v>88</v>
      </c>
      <c r="AY173" s="13" t="s">
        <v>176</v>
      </c>
      <c r="BE173" s="152">
        <f t="shared" si="14"/>
        <v>0</v>
      </c>
      <c r="BF173" s="152">
        <f t="shared" si="15"/>
        <v>0</v>
      </c>
      <c r="BG173" s="152">
        <f t="shared" si="16"/>
        <v>0</v>
      </c>
      <c r="BH173" s="152">
        <f t="shared" si="17"/>
        <v>0</v>
      </c>
      <c r="BI173" s="152">
        <f t="shared" si="18"/>
        <v>0</v>
      </c>
      <c r="BJ173" s="13" t="s">
        <v>88</v>
      </c>
      <c r="BK173" s="152">
        <f t="shared" si="19"/>
        <v>0</v>
      </c>
      <c r="BL173" s="13" t="s">
        <v>440</v>
      </c>
      <c r="BM173" s="151" t="s">
        <v>2110</v>
      </c>
    </row>
    <row r="174" spans="2:65" s="1" customFormat="1" ht="16.5" customHeight="1">
      <c r="B174" s="28"/>
      <c r="C174" s="139" t="s">
        <v>374</v>
      </c>
      <c r="D174" s="139" t="s">
        <v>178</v>
      </c>
      <c r="E174" s="140" t="s">
        <v>1955</v>
      </c>
      <c r="F174" s="141" t="s">
        <v>1956</v>
      </c>
      <c r="G174" s="142" t="s">
        <v>529</v>
      </c>
      <c r="H174" s="144"/>
      <c r="I174" s="144"/>
      <c r="J174" s="145">
        <f t="shared" si="10"/>
        <v>0</v>
      </c>
      <c r="K174" s="146"/>
      <c r="L174" s="28"/>
      <c r="M174" s="147" t="s">
        <v>1</v>
      </c>
      <c r="N174" s="148" t="s">
        <v>41</v>
      </c>
      <c r="P174" s="149">
        <f t="shared" si="11"/>
        <v>0</v>
      </c>
      <c r="Q174" s="149">
        <v>0</v>
      </c>
      <c r="R174" s="149">
        <f t="shared" si="12"/>
        <v>0</v>
      </c>
      <c r="S174" s="149">
        <v>0</v>
      </c>
      <c r="T174" s="150">
        <f t="shared" si="13"/>
        <v>0</v>
      </c>
      <c r="AR174" s="151" t="s">
        <v>440</v>
      </c>
      <c r="AT174" s="151" t="s">
        <v>178</v>
      </c>
      <c r="AU174" s="151" t="s">
        <v>88</v>
      </c>
      <c r="AY174" s="13" t="s">
        <v>176</v>
      </c>
      <c r="BE174" s="152">
        <f t="shared" si="14"/>
        <v>0</v>
      </c>
      <c r="BF174" s="152">
        <f t="shared" si="15"/>
        <v>0</v>
      </c>
      <c r="BG174" s="152">
        <f t="shared" si="16"/>
        <v>0</v>
      </c>
      <c r="BH174" s="152">
        <f t="shared" si="17"/>
        <v>0</v>
      </c>
      <c r="BI174" s="152">
        <f t="shared" si="18"/>
        <v>0</v>
      </c>
      <c r="BJ174" s="13" t="s">
        <v>88</v>
      </c>
      <c r="BK174" s="152">
        <f t="shared" si="19"/>
        <v>0</v>
      </c>
      <c r="BL174" s="13" t="s">
        <v>440</v>
      </c>
      <c r="BM174" s="151" t="s">
        <v>2111</v>
      </c>
    </row>
    <row r="175" spans="2:65" s="1" customFormat="1" ht="16.5" customHeight="1">
      <c r="B175" s="28"/>
      <c r="C175" s="139" t="s">
        <v>378</v>
      </c>
      <c r="D175" s="139" t="s">
        <v>178</v>
      </c>
      <c r="E175" s="140" t="s">
        <v>1961</v>
      </c>
      <c r="F175" s="141" t="s">
        <v>1962</v>
      </c>
      <c r="G175" s="142" t="s">
        <v>529</v>
      </c>
      <c r="H175" s="144"/>
      <c r="I175" s="144"/>
      <c r="J175" s="145">
        <f t="shared" si="10"/>
        <v>0</v>
      </c>
      <c r="K175" s="146"/>
      <c r="L175" s="28"/>
      <c r="M175" s="147" t="s">
        <v>1</v>
      </c>
      <c r="N175" s="148" t="s">
        <v>41</v>
      </c>
      <c r="P175" s="149">
        <f t="shared" si="11"/>
        <v>0</v>
      </c>
      <c r="Q175" s="149">
        <v>0</v>
      </c>
      <c r="R175" s="149">
        <f t="shared" si="12"/>
        <v>0</v>
      </c>
      <c r="S175" s="149">
        <v>0</v>
      </c>
      <c r="T175" s="150">
        <f t="shared" si="13"/>
        <v>0</v>
      </c>
      <c r="AR175" s="151" t="s">
        <v>703</v>
      </c>
      <c r="AT175" s="151" t="s">
        <v>178</v>
      </c>
      <c r="AU175" s="151" t="s">
        <v>88</v>
      </c>
      <c r="AY175" s="13" t="s">
        <v>176</v>
      </c>
      <c r="BE175" s="152">
        <f t="shared" si="14"/>
        <v>0</v>
      </c>
      <c r="BF175" s="152">
        <f t="shared" si="15"/>
        <v>0</v>
      </c>
      <c r="BG175" s="152">
        <f t="shared" si="16"/>
        <v>0</v>
      </c>
      <c r="BH175" s="152">
        <f t="shared" si="17"/>
        <v>0</v>
      </c>
      <c r="BI175" s="152">
        <f t="shared" si="18"/>
        <v>0</v>
      </c>
      <c r="BJ175" s="13" t="s">
        <v>88</v>
      </c>
      <c r="BK175" s="152">
        <f t="shared" si="19"/>
        <v>0</v>
      </c>
      <c r="BL175" s="13" t="s">
        <v>703</v>
      </c>
      <c r="BM175" s="151" t="s">
        <v>2112</v>
      </c>
    </row>
    <row r="176" spans="2:65" s="1" customFormat="1" ht="16.5" customHeight="1">
      <c r="B176" s="28"/>
      <c r="C176" s="139" t="s">
        <v>382</v>
      </c>
      <c r="D176" s="139" t="s">
        <v>178</v>
      </c>
      <c r="E176" s="140" t="s">
        <v>1964</v>
      </c>
      <c r="F176" s="141" t="s">
        <v>1965</v>
      </c>
      <c r="G176" s="142" t="s">
        <v>529</v>
      </c>
      <c r="H176" s="144"/>
      <c r="I176" s="144"/>
      <c r="J176" s="145">
        <f t="shared" si="10"/>
        <v>0</v>
      </c>
      <c r="K176" s="146"/>
      <c r="L176" s="28"/>
      <c r="M176" s="147" t="s">
        <v>1</v>
      </c>
      <c r="N176" s="148" t="s">
        <v>41</v>
      </c>
      <c r="P176" s="149">
        <f t="shared" si="11"/>
        <v>0</v>
      </c>
      <c r="Q176" s="149">
        <v>0</v>
      </c>
      <c r="R176" s="149">
        <f t="shared" si="12"/>
        <v>0</v>
      </c>
      <c r="S176" s="149">
        <v>0</v>
      </c>
      <c r="T176" s="150">
        <f t="shared" si="13"/>
        <v>0</v>
      </c>
      <c r="AR176" s="151" t="s">
        <v>440</v>
      </c>
      <c r="AT176" s="151" t="s">
        <v>178</v>
      </c>
      <c r="AU176" s="151" t="s">
        <v>88</v>
      </c>
      <c r="AY176" s="13" t="s">
        <v>176</v>
      </c>
      <c r="BE176" s="152">
        <f t="shared" si="14"/>
        <v>0</v>
      </c>
      <c r="BF176" s="152">
        <f t="shared" si="15"/>
        <v>0</v>
      </c>
      <c r="BG176" s="152">
        <f t="shared" si="16"/>
        <v>0</v>
      </c>
      <c r="BH176" s="152">
        <f t="shared" si="17"/>
        <v>0</v>
      </c>
      <c r="BI176" s="152">
        <f t="shared" si="18"/>
        <v>0</v>
      </c>
      <c r="BJ176" s="13" t="s">
        <v>88</v>
      </c>
      <c r="BK176" s="152">
        <f t="shared" si="19"/>
        <v>0</v>
      </c>
      <c r="BL176" s="13" t="s">
        <v>440</v>
      </c>
      <c r="BM176" s="151" t="s">
        <v>2113</v>
      </c>
    </row>
    <row r="177" spans="2:65" s="11" customFormat="1" ht="22.75" customHeight="1">
      <c r="B177" s="127"/>
      <c r="D177" s="128" t="s">
        <v>74</v>
      </c>
      <c r="E177" s="137" t="s">
        <v>2114</v>
      </c>
      <c r="F177" s="137" t="s">
        <v>2115</v>
      </c>
      <c r="I177" s="130"/>
      <c r="J177" s="138">
        <f>BK177</f>
        <v>0</v>
      </c>
      <c r="L177" s="127"/>
      <c r="M177" s="132"/>
      <c r="P177" s="133">
        <f>SUM(P178:P179)</f>
        <v>0</v>
      </c>
      <c r="R177" s="133">
        <f>SUM(R178:R179)</f>
        <v>0</v>
      </c>
      <c r="T177" s="134">
        <f>SUM(T178:T179)</f>
        <v>0</v>
      </c>
      <c r="AR177" s="128" t="s">
        <v>187</v>
      </c>
      <c r="AT177" s="135" t="s">
        <v>74</v>
      </c>
      <c r="AU177" s="135" t="s">
        <v>82</v>
      </c>
      <c r="AY177" s="128" t="s">
        <v>176</v>
      </c>
      <c r="BK177" s="136">
        <f>SUM(BK178:BK179)</f>
        <v>0</v>
      </c>
    </row>
    <row r="178" spans="2:65" s="1" customFormat="1" ht="37.75" customHeight="1">
      <c r="B178" s="28"/>
      <c r="C178" s="139" t="s">
        <v>386</v>
      </c>
      <c r="D178" s="139" t="s">
        <v>178</v>
      </c>
      <c r="E178" s="140" t="s">
        <v>2116</v>
      </c>
      <c r="F178" s="141" t="s">
        <v>2117</v>
      </c>
      <c r="G178" s="142" t="s">
        <v>2118</v>
      </c>
      <c r="H178" s="143">
        <v>4</v>
      </c>
      <c r="I178" s="144"/>
      <c r="J178" s="145">
        <f>ROUND(I178*H178,2)</f>
        <v>0</v>
      </c>
      <c r="K178" s="146"/>
      <c r="L178" s="28"/>
      <c r="M178" s="147" t="s">
        <v>1</v>
      </c>
      <c r="N178" s="148" t="s">
        <v>41</v>
      </c>
      <c r="P178" s="149">
        <f>O178*H178</f>
        <v>0</v>
      </c>
      <c r="Q178" s="149">
        <v>0</v>
      </c>
      <c r="R178" s="149">
        <f>Q178*H178</f>
        <v>0</v>
      </c>
      <c r="S178" s="149">
        <v>0</v>
      </c>
      <c r="T178" s="150">
        <f>S178*H178</f>
        <v>0</v>
      </c>
      <c r="AR178" s="151" t="s">
        <v>440</v>
      </c>
      <c r="AT178" s="151" t="s">
        <v>178</v>
      </c>
      <c r="AU178" s="151" t="s">
        <v>88</v>
      </c>
      <c r="AY178" s="13" t="s">
        <v>176</v>
      </c>
      <c r="BE178" s="152">
        <f>IF(N178="základná",J178,0)</f>
        <v>0</v>
      </c>
      <c r="BF178" s="152">
        <f>IF(N178="znížená",J178,0)</f>
        <v>0</v>
      </c>
      <c r="BG178" s="152">
        <f>IF(N178="zákl. prenesená",J178,0)</f>
        <v>0</v>
      </c>
      <c r="BH178" s="152">
        <f>IF(N178="zníž. prenesená",J178,0)</f>
        <v>0</v>
      </c>
      <c r="BI178" s="152">
        <f>IF(N178="nulová",J178,0)</f>
        <v>0</v>
      </c>
      <c r="BJ178" s="13" t="s">
        <v>88</v>
      </c>
      <c r="BK178" s="152">
        <f>ROUND(I178*H178,2)</f>
        <v>0</v>
      </c>
      <c r="BL178" s="13" t="s">
        <v>440</v>
      </c>
      <c r="BM178" s="151" t="s">
        <v>2119</v>
      </c>
    </row>
    <row r="179" spans="2:65" s="1" customFormat="1" ht="44.25" customHeight="1">
      <c r="B179" s="28"/>
      <c r="C179" s="139" t="s">
        <v>390</v>
      </c>
      <c r="D179" s="139" t="s">
        <v>178</v>
      </c>
      <c r="E179" s="140" t="s">
        <v>2120</v>
      </c>
      <c r="F179" s="141" t="s">
        <v>2121</v>
      </c>
      <c r="G179" s="142" t="s">
        <v>2122</v>
      </c>
      <c r="H179" s="143">
        <v>10</v>
      </c>
      <c r="I179" s="144"/>
      <c r="J179" s="145">
        <f>ROUND(I179*H179,2)</f>
        <v>0</v>
      </c>
      <c r="K179" s="146"/>
      <c r="L179" s="28"/>
      <c r="M179" s="147" t="s">
        <v>1</v>
      </c>
      <c r="N179" s="148" t="s">
        <v>41</v>
      </c>
      <c r="P179" s="149">
        <f>O179*H179</f>
        <v>0</v>
      </c>
      <c r="Q179" s="149">
        <v>0</v>
      </c>
      <c r="R179" s="149">
        <f>Q179*H179</f>
        <v>0</v>
      </c>
      <c r="S179" s="149">
        <v>0</v>
      </c>
      <c r="T179" s="150">
        <f>S179*H179</f>
        <v>0</v>
      </c>
      <c r="AR179" s="151" t="s">
        <v>440</v>
      </c>
      <c r="AT179" s="151" t="s">
        <v>178</v>
      </c>
      <c r="AU179" s="151" t="s">
        <v>88</v>
      </c>
      <c r="AY179" s="13" t="s">
        <v>176</v>
      </c>
      <c r="BE179" s="152">
        <f>IF(N179="základná",J179,0)</f>
        <v>0</v>
      </c>
      <c r="BF179" s="152">
        <f>IF(N179="znížená",J179,0)</f>
        <v>0</v>
      </c>
      <c r="BG179" s="152">
        <f>IF(N179="zákl. prenesená",J179,0)</f>
        <v>0</v>
      </c>
      <c r="BH179" s="152">
        <f>IF(N179="zníž. prenesená",J179,0)</f>
        <v>0</v>
      </c>
      <c r="BI179" s="152">
        <f>IF(N179="nulová",J179,0)</f>
        <v>0</v>
      </c>
      <c r="BJ179" s="13" t="s">
        <v>88</v>
      </c>
      <c r="BK179" s="152">
        <f>ROUND(I179*H179,2)</f>
        <v>0</v>
      </c>
      <c r="BL179" s="13" t="s">
        <v>440</v>
      </c>
      <c r="BM179" s="151" t="s">
        <v>2123</v>
      </c>
    </row>
    <row r="180" spans="2:65" s="11" customFormat="1" ht="26" customHeight="1">
      <c r="B180" s="127"/>
      <c r="D180" s="128" t="s">
        <v>74</v>
      </c>
      <c r="E180" s="129" t="s">
        <v>1967</v>
      </c>
      <c r="F180" s="129" t="s">
        <v>1968</v>
      </c>
      <c r="I180" s="130"/>
      <c r="J180" s="131">
        <f>BK180</f>
        <v>0</v>
      </c>
      <c r="L180" s="127"/>
      <c r="M180" s="132"/>
      <c r="P180" s="133">
        <f>SUM(P181:P182)</f>
        <v>0</v>
      </c>
      <c r="R180" s="133">
        <f>SUM(R181:R182)</f>
        <v>0</v>
      </c>
      <c r="T180" s="134">
        <f>SUM(T181:T182)</f>
        <v>0</v>
      </c>
      <c r="AR180" s="128" t="s">
        <v>182</v>
      </c>
      <c r="AT180" s="135" t="s">
        <v>74</v>
      </c>
      <c r="AU180" s="135" t="s">
        <v>75</v>
      </c>
      <c r="AY180" s="128" t="s">
        <v>176</v>
      </c>
      <c r="BK180" s="136">
        <f>SUM(BK181:BK182)</f>
        <v>0</v>
      </c>
    </row>
    <row r="181" spans="2:65" s="1" customFormat="1" ht="33" customHeight="1">
      <c r="B181" s="28"/>
      <c r="C181" s="139" t="s">
        <v>394</v>
      </c>
      <c r="D181" s="139" t="s">
        <v>178</v>
      </c>
      <c r="E181" s="140" t="s">
        <v>1969</v>
      </c>
      <c r="F181" s="141" t="s">
        <v>1970</v>
      </c>
      <c r="G181" s="142" t="s">
        <v>1292</v>
      </c>
      <c r="H181" s="143">
        <v>20</v>
      </c>
      <c r="I181" s="144"/>
      <c r="J181" s="145">
        <f>ROUND(I181*H181,2)</f>
        <v>0</v>
      </c>
      <c r="K181" s="146"/>
      <c r="L181" s="28"/>
      <c r="M181" s="147" t="s">
        <v>1</v>
      </c>
      <c r="N181" s="148" t="s">
        <v>41</v>
      </c>
      <c r="P181" s="149">
        <f>O181*H181</f>
        <v>0</v>
      </c>
      <c r="Q181" s="149">
        <v>0</v>
      </c>
      <c r="R181" s="149">
        <f>Q181*H181</f>
        <v>0</v>
      </c>
      <c r="S181" s="149">
        <v>0</v>
      </c>
      <c r="T181" s="150">
        <f>S181*H181</f>
        <v>0</v>
      </c>
      <c r="AR181" s="151" t="s">
        <v>1971</v>
      </c>
      <c r="AT181" s="151" t="s">
        <v>178</v>
      </c>
      <c r="AU181" s="151" t="s">
        <v>82</v>
      </c>
      <c r="AY181" s="13" t="s">
        <v>176</v>
      </c>
      <c r="BE181" s="152">
        <f>IF(N181="základná",J181,0)</f>
        <v>0</v>
      </c>
      <c r="BF181" s="152">
        <f>IF(N181="znížená",J181,0)</f>
        <v>0</v>
      </c>
      <c r="BG181" s="152">
        <f>IF(N181="zákl. prenesená",J181,0)</f>
        <v>0</v>
      </c>
      <c r="BH181" s="152">
        <f>IF(N181="zníž. prenesená",J181,0)</f>
        <v>0</v>
      </c>
      <c r="BI181" s="152">
        <f>IF(N181="nulová",J181,0)</f>
        <v>0</v>
      </c>
      <c r="BJ181" s="13" t="s">
        <v>88</v>
      </c>
      <c r="BK181" s="152">
        <f>ROUND(I181*H181,2)</f>
        <v>0</v>
      </c>
      <c r="BL181" s="13" t="s">
        <v>1971</v>
      </c>
      <c r="BM181" s="151" t="s">
        <v>2124</v>
      </c>
    </row>
    <row r="182" spans="2:65" s="1" customFormat="1" ht="37.75" customHeight="1">
      <c r="B182" s="28"/>
      <c r="C182" s="139" t="s">
        <v>398</v>
      </c>
      <c r="D182" s="139" t="s">
        <v>178</v>
      </c>
      <c r="E182" s="140" t="s">
        <v>1973</v>
      </c>
      <c r="F182" s="141" t="s">
        <v>1974</v>
      </c>
      <c r="G182" s="142" t="s">
        <v>1292</v>
      </c>
      <c r="H182" s="143">
        <v>10</v>
      </c>
      <c r="I182" s="144"/>
      <c r="J182" s="145">
        <f>ROUND(I182*H182,2)</f>
        <v>0</v>
      </c>
      <c r="K182" s="146"/>
      <c r="L182" s="28"/>
      <c r="M182" s="164" t="s">
        <v>1</v>
      </c>
      <c r="N182" s="165" t="s">
        <v>41</v>
      </c>
      <c r="O182" s="166"/>
      <c r="P182" s="167">
        <f>O182*H182</f>
        <v>0</v>
      </c>
      <c r="Q182" s="167">
        <v>0</v>
      </c>
      <c r="R182" s="167">
        <f>Q182*H182</f>
        <v>0</v>
      </c>
      <c r="S182" s="167">
        <v>0</v>
      </c>
      <c r="T182" s="168">
        <f>S182*H182</f>
        <v>0</v>
      </c>
      <c r="AR182" s="151" t="s">
        <v>440</v>
      </c>
      <c r="AT182" s="151" t="s">
        <v>178</v>
      </c>
      <c r="AU182" s="151" t="s">
        <v>82</v>
      </c>
      <c r="AY182" s="13" t="s">
        <v>176</v>
      </c>
      <c r="BE182" s="152">
        <f>IF(N182="základná",J182,0)</f>
        <v>0</v>
      </c>
      <c r="BF182" s="152">
        <f>IF(N182="znížená",J182,0)</f>
        <v>0</v>
      </c>
      <c r="BG182" s="152">
        <f>IF(N182="zákl. prenesená",J182,0)</f>
        <v>0</v>
      </c>
      <c r="BH182" s="152">
        <f>IF(N182="zníž. prenesená",J182,0)</f>
        <v>0</v>
      </c>
      <c r="BI182" s="152">
        <f>IF(N182="nulová",J182,0)</f>
        <v>0</v>
      </c>
      <c r="BJ182" s="13" t="s">
        <v>88</v>
      </c>
      <c r="BK182" s="152">
        <f>ROUND(I182*H182,2)</f>
        <v>0</v>
      </c>
      <c r="BL182" s="13" t="s">
        <v>440</v>
      </c>
      <c r="BM182" s="151" t="s">
        <v>2125</v>
      </c>
    </row>
    <row r="183" spans="2:65" s="1" customFormat="1" ht="7" customHeight="1">
      <c r="B183" s="43"/>
      <c r="C183" s="44"/>
      <c r="D183" s="44"/>
      <c r="E183" s="44"/>
      <c r="F183" s="44"/>
      <c r="G183" s="44"/>
      <c r="H183" s="44"/>
      <c r="I183" s="44"/>
      <c r="J183" s="44"/>
      <c r="K183" s="44"/>
      <c r="L183" s="28"/>
    </row>
  </sheetData>
  <sheetProtection algorithmName="SHA-512" hashValue="4e4fhKYGmJ6lAR1v/pCE4Duk8E6RSdHAXHfgEcHk9l07yxHyENR8G+kJSa8s5DmM+nXqgJIhom1YiZayXdBuRw==" saltValue="y2xNY33wWoWTcjxgF5+60JTM0IwNWDMm1KKUhQxCcn9SlMCh4J1VzfZ/8+EzpCTLEiCR8Iv5l17tXhWd2aJ9jQ==" spinCount="100000" sheet="1" objects="1" scenarios="1" formatColumns="0" formatRows="0" autoFilter="0"/>
  <autoFilter ref="C123:K182" xr:uid="{00000000-0009-0000-0000-000005000000}"/>
  <mergeCells count="12">
    <mergeCell ref="E116:H116"/>
    <mergeCell ref="L2:V2"/>
    <mergeCell ref="E85:H85"/>
    <mergeCell ref="E87:H87"/>
    <mergeCell ref="E89:H89"/>
    <mergeCell ref="E112:H112"/>
    <mergeCell ref="E114:H11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161"/>
  <sheetViews>
    <sheetView showGridLines="0" workbookViewId="0"/>
  </sheetViews>
  <sheetFormatPr baseColWidth="10" defaultRowHeight="16"/>
  <cols>
    <col min="1" max="1" width="8.25" customWidth="1"/>
    <col min="2" max="2" width="1.25" customWidth="1"/>
    <col min="3" max="4" width="4.25" customWidth="1"/>
    <col min="5" max="5" width="17.25" customWidth="1"/>
    <col min="6" max="6" width="50.75" customWidth="1"/>
    <col min="7" max="7" width="7.5" customWidth="1"/>
    <col min="8" max="8" width="14" customWidth="1"/>
    <col min="9" max="9" width="15.75" customWidth="1"/>
    <col min="10" max="10" width="22.25" customWidth="1"/>
    <col min="11" max="11" width="22.25" hidden="1" customWidth="1"/>
    <col min="12" max="12" width="9.25" customWidth="1"/>
    <col min="13" max="13" width="10.75" hidden="1" customWidth="1"/>
    <col min="14" max="14" width="9.25" hidden="1"/>
    <col min="15" max="20" width="14.25" hidden="1" customWidth="1"/>
    <col min="21" max="21" width="16.25" hidden="1" customWidth="1"/>
    <col min="22" max="22" width="12.25" customWidth="1"/>
    <col min="23" max="23" width="16.25" customWidth="1"/>
    <col min="24" max="24" width="12.25" customWidth="1"/>
    <col min="25" max="25" width="15" customWidth="1"/>
    <col min="26" max="26" width="11" customWidth="1"/>
    <col min="27" max="27" width="15" customWidth="1"/>
    <col min="28" max="28" width="16.25" customWidth="1"/>
    <col min="29" max="29" width="11" customWidth="1"/>
    <col min="30" max="30" width="15" customWidth="1"/>
    <col min="31" max="31" width="16.25" customWidth="1"/>
    <col min="44" max="65" width="9.25" hidden="1"/>
  </cols>
  <sheetData>
    <row r="2" spans="2:46" ht="37" customHeight="1"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AT2" s="13" t="s">
        <v>104</v>
      </c>
    </row>
    <row r="3" spans="2:46" ht="7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75</v>
      </c>
    </row>
    <row r="4" spans="2:46" ht="25" customHeight="1">
      <c r="B4" s="16"/>
      <c r="D4" s="17" t="s">
        <v>122</v>
      </c>
      <c r="L4" s="16"/>
      <c r="M4" s="92" t="s">
        <v>10</v>
      </c>
      <c r="AT4" s="13" t="s">
        <v>4</v>
      </c>
    </row>
    <row r="5" spans="2:46" ht="7" customHeight="1">
      <c r="B5" s="16"/>
      <c r="L5" s="16"/>
    </row>
    <row r="6" spans="2:46" ht="12" customHeight="1">
      <c r="B6" s="16"/>
      <c r="D6" s="23" t="s">
        <v>15</v>
      </c>
      <c r="L6" s="16"/>
    </row>
    <row r="7" spans="2:46" ht="16.5" customHeight="1">
      <c r="B7" s="16"/>
      <c r="E7" s="216" t="str">
        <f>'Rekapitulácia stavby'!K6</f>
        <v>Lezecké centrum HK Neolit</v>
      </c>
      <c r="F7" s="217"/>
      <c r="G7" s="217"/>
      <c r="H7" s="217"/>
      <c r="L7" s="16"/>
    </row>
    <row r="8" spans="2:46" ht="12" customHeight="1">
      <c r="B8" s="16"/>
      <c r="D8" s="23" t="s">
        <v>123</v>
      </c>
      <c r="L8" s="16"/>
    </row>
    <row r="9" spans="2:46" s="1" customFormat="1" ht="16.5" customHeight="1">
      <c r="B9" s="28"/>
      <c r="E9" s="216" t="s">
        <v>124</v>
      </c>
      <c r="F9" s="218"/>
      <c r="G9" s="218"/>
      <c r="H9" s="218"/>
      <c r="L9" s="28"/>
    </row>
    <row r="10" spans="2:46" s="1" customFormat="1" ht="12" customHeight="1">
      <c r="B10" s="28"/>
      <c r="D10" s="23" t="s">
        <v>125</v>
      </c>
      <c r="L10" s="28"/>
    </row>
    <row r="11" spans="2:46" s="1" customFormat="1" ht="16.5" customHeight="1">
      <c r="B11" s="28"/>
      <c r="E11" s="176" t="s">
        <v>2126</v>
      </c>
      <c r="F11" s="218"/>
      <c r="G11" s="218"/>
      <c r="H11" s="218"/>
      <c r="L11" s="28"/>
    </row>
    <row r="12" spans="2:46" s="1" customFormat="1" ht="11">
      <c r="B12" s="28"/>
      <c r="L12" s="28"/>
    </row>
    <row r="13" spans="2:46" s="1" customFormat="1" ht="12" customHeight="1">
      <c r="B13" s="28"/>
      <c r="D13" s="23" t="s">
        <v>17</v>
      </c>
      <c r="F13" s="21" t="s">
        <v>1</v>
      </c>
      <c r="I13" s="23" t="s">
        <v>18</v>
      </c>
      <c r="J13" s="21" t="s">
        <v>1</v>
      </c>
      <c r="L13" s="28"/>
    </row>
    <row r="14" spans="2:46" s="1" customFormat="1" ht="12" customHeight="1">
      <c r="B14" s="28"/>
      <c r="D14" s="23" t="s">
        <v>19</v>
      </c>
      <c r="F14" s="21" t="s">
        <v>20</v>
      </c>
      <c r="I14" s="23" t="s">
        <v>21</v>
      </c>
      <c r="J14" s="51" t="str">
        <f>'Rekapitulácia stavby'!AN8</f>
        <v>21. 2. 2025</v>
      </c>
      <c r="L14" s="28"/>
    </row>
    <row r="15" spans="2:46" s="1" customFormat="1" ht="10.75" customHeight="1">
      <c r="B15" s="28"/>
      <c r="L15" s="28"/>
    </row>
    <row r="16" spans="2:46" s="1" customFormat="1" ht="12" customHeight="1">
      <c r="B16" s="28"/>
      <c r="D16" s="23" t="s">
        <v>23</v>
      </c>
      <c r="I16" s="23" t="s">
        <v>24</v>
      </c>
      <c r="J16" s="21" t="s">
        <v>1</v>
      </c>
      <c r="L16" s="28"/>
    </row>
    <row r="17" spans="2:12" s="1" customFormat="1" ht="18" customHeight="1">
      <c r="B17" s="28"/>
      <c r="E17" s="21" t="s">
        <v>25</v>
      </c>
      <c r="I17" s="23" t="s">
        <v>26</v>
      </c>
      <c r="J17" s="21" t="s">
        <v>1</v>
      </c>
      <c r="L17" s="28"/>
    </row>
    <row r="18" spans="2:12" s="1" customFormat="1" ht="7" customHeight="1">
      <c r="B18" s="28"/>
      <c r="L18" s="28"/>
    </row>
    <row r="19" spans="2:12" s="1" customFormat="1" ht="12" customHeight="1">
      <c r="B19" s="28"/>
      <c r="D19" s="23" t="s">
        <v>27</v>
      </c>
      <c r="I19" s="23" t="s">
        <v>24</v>
      </c>
      <c r="J19" s="24" t="str">
        <f>'Rekapitulácia stavby'!AN13</f>
        <v>Vyplň údaj</v>
      </c>
      <c r="L19" s="28"/>
    </row>
    <row r="20" spans="2:12" s="1" customFormat="1" ht="18" customHeight="1">
      <c r="B20" s="28"/>
      <c r="E20" s="219" t="str">
        <f>'Rekapitulácia stavby'!E14</f>
        <v>Vyplň údaj</v>
      </c>
      <c r="F20" s="182"/>
      <c r="G20" s="182"/>
      <c r="H20" s="182"/>
      <c r="I20" s="23" t="s">
        <v>26</v>
      </c>
      <c r="J20" s="24" t="str">
        <f>'Rekapitulácia stavby'!AN14</f>
        <v>Vyplň údaj</v>
      </c>
      <c r="L20" s="28"/>
    </row>
    <row r="21" spans="2:12" s="1" customFormat="1" ht="7" customHeight="1">
      <c r="B21" s="28"/>
      <c r="L21" s="28"/>
    </row>
    <row r="22" spans="2:12" s="1" customFormat="1" ht="12" customHeight="1">
      <c r="B22" s="28"/>
      <c r="D22" s="23" t="s">
        <v>29</v>
      </c>
      <c r="I22" s="23" t="s">
        <v>24</v>
      </c>
      <c r="J22" s="21" t="s">
        <v>1</v>
      </c>
      <c r="L22" s="28"/>
    </row>
    <row r="23" spans="2:12" s="1" customFormat="1" ht="18" customHeight="1">
      <c r="B23" s="28"/>
      <c r="E23" s="21" t="s">
        <v>30</v>
      </c>
      <c r="I23" s="23" t="s">
        <v>26</v>
      </c>
      <c r="J23" s="21" t="s">
        <v>1</v>
      </c>
      <c r="L23" s="28"/>
    </row>
    <row r="24" spans="2:12" s="1" customFormat="1" ht="7" customHeight="1">
      <c r="B24" s="28"/>
      <c r="L24" s="28"/>
    </row>
    <row r="25" spans="2:12" s="1" customFormat="1" ht="12" customHeight="1">
      <c r="B25" s="28"/>
      <c r="D25" s="23" t="s">
        <v>32</v>
      </c>
      <c r="I25" s="23" t="s">
        <v>24</v>
      </c>
      <c r="J25" s="21" t="str">
        <f>IF('Rekapitulácia stavby'!AN19="","",'Rekapitulácia stavby'!AN19)</f>
        <v/>
      </c>
      <c r="L25" s="28"/>
    </row>
    <row r="26" spans="2:12" s="1" customFormat="1" ht="18" customHeight="1">
      <c r="B26" s="28"/>
      <c r="E26" s="21" t="str">
        <f>IF('Rekapitulácia stavby'!E20="","",'Rekapitulácia stavby'!E20)</f>
        <v xml:space="preserve"> </v>
      </c>
      <c r="I26" s="23" t="s">
        <v>26</v>
      </c>
      <c r="J26" s="21" t="str">
        <f>IF('Rekapitulácia stavby'!AN20="","",'Rekapitulácia stavby'!AN20)</f>
        <v/>
      </c>
      <c r="L26" s="28"/>
    </row>
    <row r="27" spans="2:12" s="1" customFormat="1" ht="7" customHeight="1">
      <c r="B27" s="28"/>
      <c r="L27" s="28"/>
    </row>
    <row r="28" spans="2:12" s="1" customFormat="1" ht="12" customHeight="1">
      <c r="B28" s="28"/>
      <c r="D28" s="23" t="s">
        <v>34</v>
      </c>
      <c r="L28" s="28"/>
    </row>
    <row r="29" spans="2:12" s="7" customFormat="1" ht="16.5" customHeight="1">
      <c r="B29" s="93"/>
      <c r="E29" s="187" t="s">
        <v>1</v>
      </c>
      <c r="F29" s="187"/>
      <c r="G29" s="187"/>
      <c r="H29" s="187"/>
      <c r="L29" s="93"/>
    </row>
    <row r="30" spans="2:12" s="1" customFormat="1" ht="7" customHeight="1">
      <c r="B30" s="28"/>
      <c r="L30" s="28"/>
    </row>
    <row r="31" spans="2:12" s="1" customFormat="1" ht="7" customHeight="1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25.5" customHeight="1">
      <c r="B32" s="28"/>
      <c r="D32" s="94" t="s">
        <v>35</v>
      </c>
      <c r="J32" s="65">
        <f>ROUND(J122, 2)</f>
        <v>0</v>
      </c>
      <c r="L32" s="28"/>
    </row>
    <row r="33" spans="2:12" s="1" customFormat="1" ht="7" customHeight="1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14.5" customHeight="1">
      <c r="B34" s="28"/>
      <c r="F34" s="31" t="s">
        <v>37</v>
      </c>
      <c r="I34" s="31" t="s">
        <v>36</v>
      </c>
      <c r="J34" s="31" t="s">
        <v>38</v>
      </c>
      <c r="L34" s="28"/>
    </row>
    <row r="35" spans="2:12" s="1" customFormat="1" ht="14.5" customHeight="1">
      <c r="B35" s="28"/>
      <c r="D35" s="54" t="s">
        <v>39</v>
      </c>
      <c r="E35" s="33" t="s">
        <v>40</v>
      </c>
      <c r="F35" s="95">
        <f>ROUND((SUM(BE122:BE160)),  2)</f>
        <v>0</v>
      </c>
      <c r="G35" s="96"/>
      <c r="H35" s="96"/>
      <c r="I35" s="97">
        <v>0.23</v>
      </c>
      <c r="J35" s="95">
        <f>ROUND(((SUM(BE122:BE160))*I35),  2)</f>
        <v>0</v>
      </c>
      <c r="L35" s="28"/>
    </row>
    <row r="36" spans="2:12" s="1" customFormat="1" ht="14.5" customHeight="1">
      <c r="B36" s="28"/>
      <c r="E36" s="33" t="s">
        <v>41</v>
      </c>
      <c r="F36" s="95">
        <f>ROUND((SUM(BF122:BF160)),  2)</f>
        <v>0</v>
      </c>
      <c r="G36" s="96"/>
      <c r="H36" s="96"/>
      <c r="I36" s="97">
        <v>0.23</v>
      </c>
      <c r="J36" s="95">
        <f>ROUND(((SUM(BF122:BF160))*I36),  2)</f>
        <v>0</v>
      </c>
      <c r="L36" s="28"/>
    </row>
    <row r="37" spans="2:12" s="1" customFormat="1" ht="14.5" hidden="1" customHeight="1">
      <c r="B37" s="28"/>
      <c r="E37" s="23" t="s">
        <v>42</v>
      </c>
      <c r="F37" s="85">
        <f>ROUND((SUM(BG122:BG160)),  2)</f>
        <v>0</v>
      </c>
      <c r="I37" s="98">
        <v>0.23</v>
      </c>
      <c r="J37" s="85">
        <f>0</f>
        <v>0</v>
      </c>
      <c r="L37" s="28"/>
    </row>
    <row r="38" spans="2:12" s="1" customFormat="1" ht="14.5" hidden="1" customHeight="1">
      <c r="B38" s="28"/>
      <c r="E38" s="23" t="s">
        <v>43</v>
      </c>
      <c r="F38" s="85">
        <f>ROUND((SUM(BH122:BH160)),  2)</f>
        <v>0</v>
      </c>
      <c r="I38" s="98">
        <v>0.23</v>
      </c>
      <c r="J38" s="85">
        <f>0</f>
        <v>0</v>
      </c>
      <c r="L38" s="28"/>
    </row>
    <row r="39" spans="2:12" s="1" customFormat="1" ht="14.5" hidden="1" customHeight="1">
      <c r="B39" s="28"/>
      <c r="E39" s="33" t="s">
        <v>44</v>
      </c>
      <c r="F39" s="95">
        <f>ROUND((SUM(BI122:BI160)),  2)</f>
        <v>0</v>
      </c>
      <c r="G39" s="96"/>
      <c r="H39" s="96"/>
      <c r="I39" s="97">
        <v>0</v>
      </c>
      <c r="J39" s="95">
        <f>0</f>
        <v>0</v>
      </c>
      <c r="L39" s="28"/>
    </row>
    <row r="40" spans="2:12" s="1" customFormat="1" ht="7" customHeight="1">
      <c r="B40" s="28"/>
      <c r="L40" s="28"/>
    </row>
    <row r="41" spans="2:12" s="1" customFormat="1" ht="25.5" customHeight="1">
      <c r="B41" s="28"/>
      <c r="C41" s="99"/>
      <c r="D41" s="100" t="s">
        <v>45</v>
      </c>
      <c r="E41" s="56"/>
      <c r="F41" s="56"/>
      <c r="G41" s="101" t="s">
        <v>46</v>
      </c>
      <c r="H41" s="102" t="s">
        <v>47</v>
      </c>
      <c r="I41" s="56"/>
      <c r="J41" s="103">
        <f>SUM(J32:J39)</f>
        <v>0</v>
      </c>
      <c r="K41" s="104"/>
      <c r="L41" s="28"/>
    </row>
    <row r="42" spans="2:12" s="1" customFormat="1" ht="14.5" customHeight="1">
      <c r="B42" s="28"/>
      <c r="L42" s="28"/>
    </row>
    <row r="43" spans="2:12" ht="14.5" customHeight="1">
      <c r="B43" s="16"/>
      <c r="L43" s="16"/>
    </row>
    <row r="44" spans="2:12" ht="14.5" customHeight="1">
      <c r="B44" s="16"/>
      <c r="L44" s="16"/>
    </row>
    <row r="45" spans="2:12" ht="14.5" customHeight="1">
      <c r="B45" s="16"/>
      <c r="L45" s="16"/>
    </row>
    <row r="46" spans="2:12" ht="14.5" customHeight="1">
      <c r="B46" s="16"/>
      <c r="L46" s="16"/>
    </row>
    <row r="47" spans="2:12" ht="14.5" customHeight="1">
      <c r="B47" s="16"/>
      <c r="L47" s="16"/>
    </row>
    <row r="48" spans="2:12" ht="14.5" customHeight="1">
      <c r="B48" s="16"/>
      <c r="L48" s="16"/>
    </row>
    <row r="49" spans="2:12" ht="14.5" customHeight="1">
      <c r="B49" s="16"/>
      <c r="L49" s="16"/>
    </row>
    <row r="50" spans="2:12" s="1" customFormat="1" ht="14.5" customHeight="1">
      <c r="B50" s="28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28"/>
    </row>
    <row r="51" spans="2:12" ht="11">
      <c r="B51" s="16"/>
      <c r="L51" s="16"/>
    </row>
    <row r="52" spans="2:12" ht="11">
      <c r="B52" s="16"/>
      <c r="L52" s="16"/>
    </row>
    <row r="53" spans="2:12" ht="11">
      <c r="B53" s="16"/>
      <c r="L53" s="16"/>
    </row>
    <row r="54" spans="2:12" ht="11">
      <c r="B54" s="16"/>
      <c r="L54" s="16"/>
    </row>
    <row r="55" spans="2:12" ht="11">
      <c r="B55" s="16"/>
      <c r="L55" s="16"/>
    </row>
    <row r="56" spans="2:12" ht="11">
      <c r="B56" s="16"/>
      <c r="L56" s="16"/>
    </row>
    <row r="57" spans="2:12" ht="11">
      <c r="B57" s="16"/>
      <c r="L57" s="16"/>
    </row>
    <row r="58" spans="2:12" ht="11">
      <c r="B58" s="16"/>
      <c r="L58" s="16"/>
    </row>
    <row r="59" spans="2:12" ht="11">
      <c r="B59" s="16"/>
      <c r="L59" s="16"/>
    </row>
    <row r="60" spans="2:12" ht="11">
      <c r="B60" s="16"/>
      <c r="L60" s="16"/>
    </row>
    <row r="61" spans="2:12" s="1" customFormat="1" ht="13">
      <c r="B61" s="28"/>
      <c r="D61" s="42" t="s">
        <v>50</v>
      </c>
      <c r="E61" s="30"/>
      <c r="F61" s="105" t="s">
        <v>51</v>
      </c>
      <c r="G61" s="42" t="s">
        <v>50</v>
      </c>
      <c r="H61" s="30"/>
      <c r="I61" s="30"/>
      <c r="J61" s="106" t="s">
        <v>51</v>
      </c>
      <c r="K61" s="30"/>
      <c r="L61" s="28"/>
    </row>
    <row r="62" spans="2:12" ht="11">
      <c r="B62" s="16"/>
      <c r="L62" s="16"/>
    </row>
    <row r="63" spans="2:12" ht="11">
      <c r="B63" s="16"/>
      <c r="L63" s="16"/>
    </row>
    <row r="64" spans="2:12" ht="11">
      <c r="B64" s="16"/>
      <c r="L64" s="16"/>
    </row>
    <row r="65" spans="2:12" s="1" customFormat="1" ht="13">
      <c r="B65" s="28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28"/>
    </row>
    <row r="66" spans="2:12" ht="11">
      <c r="B66" s="16"/>
      <c r="L66" s="16"/>
    </row>
    <row r="67" spans="2:12" ht="11">
      <c r="B67" s="16"/>
      <c r="L67" s="16"/>
    </row>
    <row r="68" spans="2:12" ht="11">
      <c r="B68" s="16"/>
      <c r="L68" s="16"/>
    </row>
    <row r="69" spans="2:12" ht="11">
      <c r="B69" s="16"/>
      <c r="L69" s="16"/>
    </row>
    <row r="70" spans="2:12" ht="11">
      <c r="B70" s="16"/>
      <c r="L70" s="16"/>
    </row>
    <row r="71" spans="2:12" ht="11">
      <c r="B71" s="16"/>
      <c r="L71" s="16"/>
    </row>
    <row r="72" spans="2:12" ht="11">
      <c r="B72" s="16"/>
      <c r="L72" s="16"/>
    </row>
    <row r="73" spans="2:12" ht="11">
      <c r="B73" s="16"/>
      <c r="L73" s="16"/>
    </row>
    <row r="74" spans="2:12" ht="11">
      <c r="B74" s="16"/>
      <c r="L74" s="16"/>
    </row>
    <row r="75" spans="2:12" ht="11">
      <c r="B75" s="16"/>
      <c r="L75" s="16"/>
    </row>
    <row r="76" spans="2:12" s="1" customFormat="1" ht="13">
      <c r="B76" s="28"/>
      <c r="D76" s="42" t="s">
        <v>50</v>
      </c>
      <c r="E76" s="30"/>
      <c r="F76" s="105" t="s">
        <v>51</v>
      </c>
      <c r="G76" s="42" t="s">
        <v>50</v>
      </c>
      <c r="H76" s="30"/>
      <c r="I76" s="30"/>
      <c r="J76" s="106" t="s">
        <v>51</v>
      </c>
      <c r="K76" s="30"/>
      <c r="L76" s="28"/>
    </row>
    <row r="77" spans="2:12" s="1" customFormat="1" ht="14.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12" s="1" customFormat="1" ht="7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5" customHeight="1">
      <c r="B82" s="28"/>
      <c r="C82" s="17" t="s">
        <v>127</v>
      </c>
      <c r="L82" s="28"/>
    </row>
    <row r="83" spans="2:12" s="1" customFormat="1" ht="7" customHeight="1">
      <c r="B83" s="28"/>
      <c r="L83" s="28"/>
    </row>
    <row r="84" spans="2:12" s="1" customFormat="1" ht="12" customHeight="1">
      <c r="B84" s="28"/>
      <c r="C84" s="23" t="s">
        <v>15</v>
      </c>
      <c r="L84" s="28"/>
    </row>
    <row r="85" spans="2:12" s="1" customFormat="1" ht="16.5" customHeight="1">
      <c r="B85" s="28"/>
      <c r="E85" s="216" t="str">
        <f>E7</f>
        <v>Lezecké centrum HK Neolit</v>
      </c>
      <c r="F85" s="217"/>
      <c r="G85" s="217"/>
      <c r="H85" s="217"/>
      <c r="L85" s="28"/>
    </row>
    <row r="86" spans="2:12" ht="12" customHeight="1">
      <c r="B86" s="16"/>
      <c r="C86" s="23" t="s">
        <v>123</v>
      </c>
      <c r="L86" s="16"/>
    </row>
    <row r="87" spans="2:12" s="1" customFormat="1" ht="16.5" customHeight="1">
      <c r="B87" s="28"/>
      <c r="E87" s="216" t="s">
        <v>124</v>
      </c>
      <c r="F87" s="218"/>
      <c r="G87" s="218"/>
      <c r="H87" s="218"/>
      <c r="L87" s="28"/>
    </row>
    <row r="88" spans="2:12" s="1" customFormat="1" ht="12" customHeight="1">
      <c r="B88" s="28"/>
      <c r="C88" s="23" t="s">
        <v>125</v>
      </c>
      <c r="L88" s="28"/>
    </row>
    <row r="89" spans="2:12" s="1" customFormat="1" ht="16.5" customHeight="1">
      <c r="B89" s="28"/>
      <c r="E89" s="176" t="str">
        <f>E11</f>
        <v>SO 01-6 - Vzduchotechnika</v>
      </c>
      <c r="F89" s="218"/>
      <c r="G89" s="218"/>
      <c r="H89" s="218"/>
      <c r="L89" s="28"/>
    </row>
    <row r="90" spans="2:12" s="1" customFormat="1" ht="7" customHeight="1">
      <c r="B90" s="28"/>
      <c r="L90" s="28"/>
    </row>
    <row r="91" spans="2:12" s="1" customFormat="1" ht="12" customHeight="1">
      <c r="B91" s="28"/>
      <c r="C91" s="23" t="s">
        <v>19</v>
      </c>
      <c r="F91" s="21" t="str">
        <f>F14</f>
        <v>Martin</v>
      </c>
      <c r="I91" s="23" t="s">
        <v>21</v>
      </c>
      <c r="J91" s="51" t="str">
        <f>IF(J14="","",J14)</f>
        <v>21. 2. 2025</v>
      </c>
      <c r="L91" s="28"/>
    </row>
    <row r="92" spans="2:12" s="1" customFormat="1" ht="7" customHeight="1">
      <c r="B92" s="28"/>
      <c r="L92" s="28"/>
    </row>
    <row r="93" spans="2:12" s="1" customFormat="1" ht="15.25" customHeight="1">
      <c r="B93" s="28"/>
      <c r="C93" s="23" t="s">
        <v>23</v>
      </c>
      <c r="F93" s="21" t="str">
        <f>E17</f>
        <v>Horolezecký klub Neolit o.z.</v>
      </c>
      <c r="I93" s="23" t="s">
        <v>29</v>
      </c>
      <c r="J93" s="26" t="str">
        <f>E23</f>
        <v>Hplus a.s.</v>
      </c>
      <c r="L93" s="28"/>
    </row>
    <row r="94" spans="2:12" s="1" customFormat="1" ht="15.25" customHeight="1">
      <c r="B94" s="28"/>
      <c r="C94" s="23" t="s">
        <v>27</v>
      </c>
      <c r="F94" s="21" t="str">
        <f>IF(E20="","",E20)</f>
        <v>Vyplň údaj</v>
      </c>
      <c r="I94" s="23" t="s">
        <v>32</v>
      </c>
      <c r="J94" s="26" t="str">
        <f>E26</f>
        <v xml:space="preserve"> </v>
      </c>
      <c r="L94" s="28"/>
    </row>
    <row r="95" spans="2:12" s="1" customFormat="1" ht="10.25" customHeight="1">
      <c r="B95" s="28"/>
      <c r="L95" s="28"/>
    </row>
    <row r="96" spans="2:12" s="1" customFormat="1" ht="29.25" customHeight="1">
      <c r="B96" s="28"/>
      <c r="C96" s="107" t="s">
        <v>128</v>
      </c>
      <c r="D96" s="99"/>
      <c r="E96" s="99"/>
      <c r="F96" s="99"/>
      <c r="G96" s="99"/>
      <c r="H96" s="99"/>
      <c r="I96" s="99"/>
      <c r="J96" s="108" t="s">
        <v>129</v>
      </c>
      <c r="K96" s="99"/>
      <c r="L96" s="28"/>
    </row>
    <row r="97" spans="2:47" s="1" customFormat="1" ht="10.25" customHeight="1">
      <c r="B97" s="28"/>
      <c r="L97" s="28"/>
    </row>
    <row r="98" spans="2:47" s="1" customFormat="1" ht="22.75" customHeight="1">
      <c r="B98" s="28"/>
      <c r="C98" s="109" t="s">
        <v>130</v>
      </c>
      <c r="J98" s="65">
        <f>J122</f>
        <v>0</v>
      </c>
      <c r="L98" s="28"/>
      <c r="AU98" s="13" t="s">
        <v>131</v>
      </c>
    </row>
    <row r="99" spans="2:47" s="8" customFormat="1" ht="25" customHeight="1">
      <c r="B99" s="110"/>
      <c r="D99" s="111" t="s">
        <v>140</v>
      </c>
      <c r="E99" s="112"/>
      <c r="F99" s="112"/>
      <c r="G99" s="112"/>
      <c r="H99" s="112"/>
      <c r="I99" s="112"/>
      <c r="J99" s="113">
        <f>J123</f>
        <v>0</v>
      </c>
      <c r="L99" s="110"/>
    </row>
    <row r="100" spans="2:47" s="9" customFormat="1" ht="20" customHeight="1">
      <c r="B100" s="114"/>
      <c r="D100" s="115" t="s">
        <v>2127</v>
      </c>
      <c r="E100" s="116"/>
      <c r="F100" s="116"/>
      <c r="G100" s="116"/>
      <c r="H100" s="116"/>
      <c r="I100" s="116"/>
      <c r="J100" s="117">
        <f>J124</f>
        <v>0</v>
      </c>
      <c r="L100" s="114"/>
    </row>
    <row r="101" spans="2:47" s="1" customFormat="1" ht="21.75" customHeight="1">
      <c r="B101" s="28"/>
      <c r="L101" s="28"/>
    </row>
    <row r="102" spans="2:47" s="1" customFormat="1" ht="7" customHeight="1">
      <c r="B102" s="43"/>
      <c r="C102" s="44"/>
      <c r="D102" s="44"/>
      <c r="E102" s="44"/>
      <c r="F102" s="44"/>
      <c r="G102" s="44"/>
      <c r="H102" s="44"/>
      <c r="I102" s="44"/>
      <c r="J102" s="44"/>
      <c r="K102" s="44"/>
      <c r="L102" s="28"/>
    </row>
    <row r="106" spans="2:47" s="1" customFormat="1" ht="7" customHeight="1">
      <c r="B106" s="45"/>
      <c r="C106" s="46"/>
      <c r="D106" s="46"/>
      <c r="E106" s="46"/>
      <c r="F106" s="46"/>
      <c r="G106" s="46"/>
      <c r="H106" s="46"/>
      <c r="I106" s="46"/>
      <c r="J106" s="46"/>
      <c r="K106" s="46"/>
      <c r="L106" s="28"/>
    </row>
    <row r="107" spans="2:47" s="1" customFormat="1" ht="25" customHeight="1">
      <c r="B107" s="28"/>
      <c r="C107" s="17" t="s">
        <v>162</v>
      </c>
      <c r="L107" s="28"/>
    </row>
    <row r="108" spans="2:47" s="1" customFormat="1" ht="7" customHeight="1">
      <c r="B108" s="28"/>
      <c r="L108" s="28"/>
    </row>
    <row r="109" spans="2:47" s="1" customFormat="1" ht="12" customHeight="1">
      <c r="B109" s="28"/>
      <c r="C109" s="23" t="s">
        <v>15</v>
      </c>
      <c r="L109" s="28"/>
    </row>
    <row r="110" spans="2:47" s="1" customFormat="1" ht="16.5" customHeight="1">
      <c r="B110" s="28"/>
      <c r="E110" s="216" t="str">
        <f>E7</f>
        <v>Lezecké centrum HK Neolit</v>
      </c>
      <c r="F110" s="217"/>
      <c r="G110" s="217"/>
      <c r="H110" s="217"/>
      <c r="L110" s="28"/>
    </row>
    <row r="111" spans="2:47" ht="12" customHeight="1">
      <c r="B111" s="16"/>
      <c r="C111" s="23" t="s">
        <v>123</v>
      </c>
      <c r="L111" s="16"/>
    </row>
    <row r="112" spans="2:47" s="1" customFormat="1" ht="16.5" customHeight="1">
      <c r="B112" s="28"/>
      <c r="E112" s="216" t="s">
        <v>124</v>
      </c>
      <c r="F112" s="218"/>
      <c r="G112" s="218"/>
      <c r="H112" s="218"/>
      <c r="L112" s="28"/>
    </row>
    <row r="113" spans="2:65" s="1" customFormat="1" ht="12" customHeight="1">
      <c r="B113" s="28"/>
      <c r="C113" s="23" t="s">
        <v>125</v>
      </c>
      <c r="L113" s="28"/>
    </row>
    <row r="114" spans="2:65" s="1" customFormat="1" ht="16.5" customHeight="1">
      <c r="B114" s="28"/>
      <c r="E114" s="176" t="str">
        <f>E11</f>
        <v>SO 01-6 - Vzduchotechnika</v>
      </c>
      <c r="F114" s="218"/>
      <c r="G114" s="218"/>
      <c r="H114" s="218"/>
      <c r="L114" s="28"/>
    </row>
    <row r="115" spans="2:65" s="1" customFormat="1" ht="7" customHeight="1">
      <c r="B115" s="28"/>
      <c r="L115" s="28"/>
    </row>
    <row r="116" spans="2:65" s="1" customFormat="1" ht="12" customHeight="1">
      <c r="B116" s="28"/>
      <c r="C116" s="23" t="s">
        <v>19</v>
      </c>
      <c r="F116" s="21" t="str">
        <f>F14</f>
        <v>Martin</v>
      </c>
      <c r="I116" s="23" t="s">
        <v>21</v>
      </c>
      <c r="J116" s="51" t="str">
        <f>IF(J14="","",J14)</f>
        <v>21. 2. 2025</v>
      </c>
      <c r="L116" s="28"/>
    </row>
    <row r="117" spans="2:65" s="1" customFormat="1" ht="7" customHeight="1">
      <c r="B117" s="28"/>
      <c r="L117" s="28"/>
    </row>
    <row r="118" spans="2:65" s="1" customFormat="1" ht="15.25" customHeight="1">
      <c r="B118" s="28"/>
      <c r="C118" s="23" t="s">
        <v>23</v>
      </c>
      <c r="F118" s="21" t="str">
        <f>E17</f>
        <v>Horolezecký klub Neolit o.z.</v>
      </c>
      <c r="I118" s="23" t="s">
        <v>29</v>
      </c>
      <c r="J118" s="26" t="str">
        <f>E23</f>
        <v>Hplus a.s.</v>
      </c>
      <c r="L118" s="28"/>
    </row>
    <row r="119" spans="2:65" s="1" customFormat="1" ht="15.25" customHeight="1">
      <c r="B119" s="28"/>
      <c r="C119" s="23" t="s">
        <v>27</v>
      </c>
      <c r="F119" s="21" t="str">
        <f>IF(E20="","",E20)</f>
        <v>Vyplň údaj</v>
      </c>
      <c r="I119" s="23" t="s">
        <v>32</v>
      </c>
      <c r="J119" s="26" t="str">
        <f>E26</f>
        <v xml:space="preserve"> </v>
      </c>
      <c r="L119" s="28"/>
    </row>
    <row r="120" spans="2:65" s="1" customFormat="1" ht="10.25" customHeight="1">
      <c r="B120" s="28"/>
      <c r="L120" s="28"/>
    </row>
    <row r="121" spans="2:65" s="10" customFormat="1" ht="29.25" customHeight="1">
      <c r="B121" s="118"/>
      <c r="C121" s="119" t="s">
        <v>163</v>
      </c>
      <c r="D121" s="120" t="s">
        <v>60</v>
      </c>
      <c r="E121" s="120" t="s">
        <v>56</v>
      </c>
      <c r="F121" s="120" t="s">
        <v>57</v>
      </c>
      <c r="G121" s="120" t="s">
        <v>164</v>
      </c>
      <c r="H121" s="120" t="s">
        <v>165</v>
      </c>
      <c r="I121" s="120" t="s">
        <v>166</v>
      </c>
      <c r="J121" s="121" t="s">
        <v>129</v>
      </c>
      <c r="K121" s="122" t="s">
        <v>167</v>
      </c>
      <c r="L121" s="118"/>
      <c r="M121" s="58" t="s">
        <v>1</v>
      </c>
      <c r="N121" s="59" t="s">
        <v>39</v>
      </c>
      <c r="O121" s="59" t="s">
        <v>168</v>
      </c>
      <c r="P121" s="59" t="s">
        <v>169</v>
      </c>
      <c r="Q121" s="59" t="s">
        <v>170</v>
      </c>
      <c r="R121" s="59" t="s">
        <v>171</v>
      </c>
      <c r="S121" s="59" t="s">
        <v>172</v>
      </c>
      <c r="T121" s="60" t="s">
        <v>173</v>
      </c>
    </row>
    <row r="122" spans="2:65" s="1" customFormat="1" ht="22.75" customHeight="1">
      <c r="B122" s="28"/>
      <c r="C122" s="63" t="s">
        <v>130</v>
      </c>
      <c r="J122" s="123">
        <f>BK122</f>
        <v>0</v>
      </c>
      <c r="L122" s="28"/>
      <c r="M122" s="61"/>
      <c r="N122" s="52"/>
      <c r="O122" s="52"/>
      <c r="P122" s="124">
        <f>P123</f>
        <v>0</v>
      </c>
      <c r="Q122" s="52"/>
      <c r="R122" s="124">
        <f>R123</f>
        <v>0.10697999999999999</v>
      </c>
      <c r="S122" s="52"/>
      <c r="T122" s="125">
        <f>T123</f>
        <v>0</v>
      </c>
      <c r="AT122" s="13" t="s">
        <v>74</v>
      </c>
      <c r="AU122" s="13" t="s">
        <v>131</v>
      </c>
      <c r="BK122" s="126">
        <f>BK123</f>
        <v>0</v>
      </c>
    </row>
    <row r="123" spans="2:65" s="11" customFormat="1" ht="26" customHeight="1">
      <c r="B123" s="127"/>
      <c r="D123" s="128" t="s">
        <v>74</v>
      </c>
      <c r="E123" s="129" t="s">
        <v>466</v>
      </c>
      <c r="F123" s="129" t="s">
        <v>467</v>
      </c>
      <c r="I123" s="130"/>
      <c r="J123" s="131">
        <f>BK123</f>
        <v>0</v>
      </c>
      <c r="L123" s="127"/>
      <c r="M123" s="132"/>
      <c r="P123" s="133">
        <f>P124</f>
        <v>0</v>
      </c>
      <c r="R123" s="133">
        <f>R124</f>
        <v>0.10697999999999999</v>
      </c>
      <c r="T123" s="134">
        <f>T124</f>
        <v>0</v>
      </c>
      <c r="AR123" s="128" t="s">
        <v>88</v>
      </c>
      <c r="AT123" s="135" t="s">
        <v>74</v>
      </c>
      <c r="AU123" s="135" t="s">
        <v>75</v>
      </c>
      <c r="AY123" s="128" t="s">
        <v>176</v>
      </c>
      <c r="BK123" s="136">
        <f>BK124</f>
        <v>0</v>
      </c>
    </row>
    <row r="124" spans="2:65" s="11" customFormat="1" ht="22.75" customHeight="1">
      <c r="B124" s="127"/>
      <c r="D124" s="128" t="s">
        <v>74</v>
      </c>
      <c r="E124" s="137" t="s">
        <v>847</v>
      </c>
      <c r="F124" s="137" t="s">
        <v>2128</v>
      </c>
      <c r="I124" s="130"/>
      <c r="J124" s="138">
        <f>BK124</f>
        <v>0</v>
      </c>
      <c r="L124" s="127"/>
      <c r="M124" s="132"/>
      <c r="P124" s="133">
        <f>SUM(P125:P160)</f>
        <v>0</v>
      </c>
      <c r="R124" s="133">
        <f>SUM(R125:R160)</f>
        <v>0.10697999999999999</v>
      </c>
      <c r="T124" s="134">
        <f>SUM(T125:T160)</f>
        <v>0</v>
      </c>
      <c r="AR124" s="128" t="s">
        <v>88</v>
      </c>
      <c r="AT124" s="135" t="s">
        <v>74</v>
      </c>
      <c r="AU124" s="135" t="s">
        <v>82</v>
      </c>
      <c r="AY124" s="128" t="s">
        <v>176</v>
      </c>
      <c r="BK124" s="136">
        <f>SUM(BK125:BK160)</f>
        <v>0</v>
      </c>
    </row>
    <row r="125" spans="2:65" s="1" customFormat="1" ht="16.5" customHeight="1">
      <c r="B125" s="28"/>
      <c r="C125" s="139" t="s">
        <v>82</v>
      </c>
      <c r="D125" s="139" t="s">
        <v>178</v>
      </c>
      <c r="E125" s="140" t="s">
        <v>2129</v>
      </c>
      <c r="F125" s="141" t="s">
        <v>2130</v>
      </c>
      <c r="G125" s="142" t="s">
        <v>261</v>
      </c>
      <c r="H125" s="143">
        <v>20</v>
      </c>
      <c r="I125" s="144"/>
      <c r="J125" s="145">
        <f t="shared" ref="J125:J160" si="0">ROUND(I125*H125,2)</f>
        <v>0</v>
      </c>
      <c r="K125" s="146"/>
      <c r="L125" s="28"/>
      <c r="M125" s="147" t="s">
        <v>1</v>
      </c>
      <c r="N125" s="148" t="s">
        <v>41</v>
      </c>
      <c r="P125" s="149">
        <f t="shared" ref="P125:P160" si="1">O125*H125</f>
        <v>0</v>
      </c>
      <c r="Q125" s="149">
        <v>0</v>
      </c>
      <c r="R125" s="149">
        <f t="shared" ref="R125:R160" si="2">Q125*H125</f>
        <v>0</v>
      </c>
      <c r="S125" s="149">
        <v>0</v>
      </c>
      <c r="T125" s="150">
        <f t="shared" ref="T125:T160" si="3">S125*H125</f>
        <v>0</v>
      </c>
      <c r="AR125" s="151" t="s">
        <v>240</v>
      </c>
      <c r="AT125" s="151" t="s">
        <v>178</v>
      </c>
      <c r="AU125" s="151" t="s">
        <v>88</v>
      </c>
      <c r="AY125" s="13" t="s">
        <v>176</v>
      </c>
      <c r="BE125" s="152">
        <f t="shared" ref="BE125:BE160" si="4">IF(N125="základná",J125,0)</f>
        <v>0</v>
      </c>
      <c r="BF125" s="152">
        <f t="shared" ref="BF125:BF160" si="5">IF(N125="znížená",J125,0)</f>
        <v>0</v>
      </c>
      <c r="BG125" s="152">
        <f t="shared" ref="BG125:BG160" si="6">IF(N125="zákl. prenesená",J125,0)</f>
        <v>0</v>
      </c>
      <c r="BH125" s="152">
        <f t="shared" ref="BH125:BH160" si="7">IF(N125="zníž. prenesená",J125,0)</f>
        <v>0</v>
      </c>
      <c r="BI125" s="152">
        <f t="shared" ref="BI125:BI160" si="8">IF(N125="nulová",J125,0)</f>
        <v>0</v>
      </c>
      <c r="BJ125" s="13" t="s">
        <v>88</v>
      </c>
      <c r="BK125" s="152">
        <f t="shared" ref="BK125:BK160" si="9">ROUND(I125*H125,2)</f>
        <v>0</v>
      </c>
      <c r="BL125" s="13" t="s">
        <v>240</v>
      </c>
      <c r="BM125" s="151" t="s">
        <v>2131</v>
      </c>
    </row>
    <row r="126" spans="2:65" s="1" customFormat="1" ht="24.25" customHeight="1">
      <c r="B126" s="28"/>
      <c r="C126" s="153" t="s">
        <v>88</v>
      </c>
      <c r="D126" s="153" t="s">
        <v>236</v>
      </c>
      <c r="E126" s="154" t="s">
        <v>2132</v>
      </c>
      <c r="F126" s="155" t="s">
        <v>2133</v>
      </c>
      <c r="G126" s="156" t="s">
        <v>261</v>
      </c>
      <c r="H126" s="157">
        <v>20</v>
      </c>
      <c r="I126" s="158"/>
      <c r="J126" s="159">
        <f t="shared" si="0"/>
        <v>0</v>
      </c>
      <c r="K126" s="160"/>
      <c r="L126" s="161"/>
      <c r="M126" s="162" t="s">
        <v>1</v>
      </c>
      <c r="N126" s="163" t="s">
        <v>41</v>
      </c>
      <c r="P126" s="149">
        <f t="shared" si="1"/>
        <v>0</v>
      </c>
      <c r="Q126" s="149">
        <v>5.2999999999999998E-4</v>
      </c>
      <c r="R126" s="149">
        <f t="shared" si="2"/>
        <v>1.06E-2</v>
      </c>
      <c r="S126" s="149">
        <v>0</v>
      </c>
      <c r="T126" s="150">
        <f t="shared" si="3"/>
        <v>0</v>
      </c>
      <c r="AR126" s="151" t="s">
        <v>306</v>
      </c>
      <c r="AT126" s="151" t="s">
        <v>236</v>
      </c>
      <c r="AU126" s="151" t="s">
        <v>88</v>
      </c>
      <c r="AY126" s="13" t="s">
        <v>176</v>
      </c>
      <c r="BE126" s="152">
        <f t="shared" si="4"/>
        <v>0</v>
      </c>
      <c r="BF126" s="152">
        <f t="shared" si="5"/>
        <v>0</v>
      </c>
      <c r="BG126" s="152">
        <f t="shared" si="6"/>
        <v>0</v>
      </c>
      <c r="BH126" s="152">
        <f t="shared" si="7"/>
        <v>0</v>
      </c>
      <c r="BI126" s="152">
        <f t="shared" si="8"/>
        <v>0</v>
      </c>
      <c r="BJ126" s="13" t="s">
        <v>88</v>
      </c>
      <c r="BK126" s="152">
        <f t="shared" si="9"/>
        <v>0</v>
      </c>
      <c r="BL126" s="13" t="s">
        <v>240</v>
      </c>
      <c r="BM126" s="151" t="s">
        <v>2134</v>
      </c>
    </row>
    <row r="127" spans="2:65" s="1" customFormat="1" ht="16.5" customHeight="1">
      <c r="B127" s="28"/>
      <c r="C127" s="139" t="s">
        <v>187</v>
      </c>
      <c r="D127" s="139" t="s">
        <v>178</v>
      </c>
      <c r="E127" s="140" t="s">
        <v>2135</v>
      </c>
      <c r="F127" s="141" t="s">
        <v>2136</v>
      </c>
      <c r="G127" s="142" t="s">
        <v>261</v>
      </c>
      <c r="H127" s="143">
        <v>10</v>
      </c>
      <c r="I127" s="144"/>
      <c r="J127" s="145">
        <f t="shared" si="0"/>
        <v>0</v>
      </c>
      <c r="K127" s="146"/>
      <c r="L127" s="28"/>
      <c r="M127" s="147" t="s">
        <v>1</v>
      </c>
      <c r="N127" s="148" t="s">
        <v>41</v>
      </c>
      <c r="P127" s="149">
        <f t="shared" si="1"/>
        <v>0</v>
      </c>
      <c r="Q127" s="149">
        <v>0</v>
      </c>
      <c r="R127" s="149">
        <f t="shared" si="2"/>
        <v>0</v>
      </c>
      <c r="S127" s="149">
        <v>0</v>
      </c>
      <c r="T127" s="150">
        <f t="shared" si="3"/>
        <v>0</v>
      </c>
      <c r="AR127" s="151" t="s">
        <v>240</v>
      </c>
      <c r="AT127" s="151" t="s">
        <v>178</v>
      </c>
      <c r="AU127" s="151" t="s">
        <v>88</v>
      </c>
      <c r="AY127" s="13" t="s">
        <v>176</v>
      </c>
      <c r="BE127" s="152">
        <f t="shared" si="4"/>
        <v>0</v>
      </c>
      <c r="BF127" s="152">
        <f t="shared" si="5"/>
        <v>0</v>
      </c>
      <c r="BG127" s="152">
        <f t="shared" si="6"/>
        <v>0</v>
      </c>
      <c r="BH127" s="152">
        <f t="shared" si="7"/>
        <v>0</v>
      </c>
      <c r="BI127" s="152">
        <f t="shared" si="8"/>
        <v>0</v>
      </c>
      <c r="BJ127" s="13" t="s">
        <v>88</v>
      </c>
      <c r="BK127" s="152">
        <f t="shared" si="9"/>
        <v>0</v>
      </c>
      <c r="BL127" s="13" t="s">
        <v>240</v>
      </c>
      <c r="BM127" s="151" t="s">
        <v>2137</v>
      </c>
    </row>
    <row r="128" spans="2:65" s="1" customFormat="1" ht="16.5" customHeight="1">
      <c r="B128" s="28"/>
      <c r="C128" s="153" t="s">
        <v>182</v>
      </c>
      <c r="D128" s="153" t="s">
        <v>236</v>
      </c>
      <c r="E128" s="154" t="s">
        <v>2138</v>
      </c>
      <c r="F128" s="155" t="s">
        <v>2139</v>
      </c>
      <c r="G128" s="156" t="s">
        <v>261</v>
      </c>
      <c r="H128" s="157">
        <v>10</v>
      </c>
      <c r="I128" s="158"/>
      <c r="J128" s="159">
        <f t="shared" si="0"/>
        <v>0</v>
      </c>
      <c r="K128" s="160"/>
      <c r="L128" s="161"/>
      <c r="M128" s="162" t="s">
        <v>1</v>
      </c>
      <c r="N128" s="163" t="s">
        <v>41</v>
      </c>
      <c r="P128" s="149">
        <f t="shared" si="1"/>
        <v>0</v>
      </c>
      <c r="Q128" s="149">
        <v>1.1299999999999999E-3</v>
      </c>
      <c r="R128" s="149">
        <f t="shared" si="2"/>
        <v>1.1299999999999999E-2</v>
      </c>
      <c r="S128" s="149">
        <v>0</v>
      </c>
      <c r="T128" s="150">
        <f t="shared" si="3"/>
        <v>0</v>
      </c>
      <c r="AR128" s="151" t="s">
        <v>306</v>
      </c>
      <c r="AT128" s="151" t="s">
        <v>236</v>
      </c>
      <c r="AU128" s="151" t="s">
        <v>88</v>
      </c>
      <c r="AY128" s="13" t="s">
        <v>176</v>
      </c>
      <c r="BE128" s="152">
        <f t="shared" si="4"/>
        <v>0</v>
      </c>
      <c r="BF128" s="152">
        <f t="shared" si="5"/>
        <v>0</v>
      </c>
      <c r="BG128" s="152">
        <f t="shared" si="6"/>
        <v>0</v>
      </c>
      <c r="BH128" s="152">
        <f t="shared" si="7"/>
        <v>0</v>
      </c>
      <c r="BI128" s="152">
        <f t="shared" si="8"/>
        <v>0</v>
      </c>
      <c r="BJ128" s="13" t="s">
        <v>88</v>
      </c>
      <c r="BK128" s="152">
        <f t="shared" si="9"/>
        <v>0</v>
      </c>
      <c r="BL128" s="13" t="s">
        <v>240</v>
      </c>
      <c r="BM128" s="151" t="s">
        <v>2140</v>
      </c>
    </row>
    <row r="129" spans="2:65" s="1" customFormat="1" ht="16.5" customHeight="1">
      <c r="B129" s="28"/>
      <c r="C129" s="139" t="s">
        <v>194</v>
      </c>
      <c r="D129" s="139" t="s">
        <v>178</v>
      </c>
      <c r="E129" s="140" t="s">
        <v>2141</v>
      </c>
      <c r="F129" s="141" t="s">
        <v>2142</v>
      </c>
      <c r="G129" s="142" t="s">
        <v>261</v>
      </c>
      <c r="H129" s="143">
        <v>30</v>
      </c>
      <c r="I129" s="144"/>
      <c r="J129" s="145">
        <f t="shared" si="0"/>
        <v>0</v>
      </c>
      <c r="K129" s="146"/>
      <c r="L129" s="28"/>
      <c r="M129" s="147" t="s">
        <v>1</v>
      </c>
      <c r="N129" s="148" t="s">
        <v>41</v>
      </c>
      <c r="P129" s="149">
        <f t="shared" si="1"/>
        <v>0</v>
      </c>
      <c r="Q129" s="149">
        <v>0</v>
      </c>
      <c r="R129" s="149">
        <f t="shared" si="2"/>
        <v>0</v>
      </c>
      <c r="S129" s="149">
        <v>0</v>
      </c>
      <c r="T129" s="150">
        <f t="shared" si="3"/>
        <v>0</v>
      </c>
      <c r="AR129" s="151" t="s">
        <v>240</v>
      </c>
      <c r="AT129" s="151" t="s">
        <v>178</v>
      </c>
      <c r="AU129" s="151" t="s">
        <v>88</v>
      </c>
      <c r="AY129" s="13" t="s">
        <v>176</v>
      </c>
      <c r="BE129" s="152">
        <f t="shared" si="4"/>
        <v>0</v>
      </c>
      <c r="BF129" s="152">
        <f t="shared" si="5"/>
        <v>0</v>
      </c>
      <c r="BG129" s="152">
        <f t="shared" si="6"/>
        <v>0</v>
      </c>
      <c r="BH129" s="152">
        <f t="shared" si="7"/>
        <v>0</v>
      </c>
      <c r="BI129" s="152">
        <f t="shared" si="8"/>
        <v>0</v>
      </c>
      <c r="BJ129" s="13" t="s">
        <v>88</v>
      </c>
      <c r="BK129" s="152">
        <f t="shared" si="9"/>
        <v>0</v>
      </c>
      <c r="BL129" s="13" t="s">
        <v>240</v>
      </c>
      <c r="BM129" s="151" t="s">
        <v>2143</v>
      </c>
    </row>
    <row r="130" spans="2:65" s="1" customFormat="1" ht="16.5" customHeight="1">
      <c r="B130" s="28"/>
      <c r="C130" s="153" t="s">
        <v>198</v>
      </c>
      <c r="D130" s="153" t="s">
        <v>236</v>
      </c>
      <c r="E130" s="154" t="s">
        <v>2144</v>
      </c>
      <c r="F130" s="155" t="s">
        <v>2145</v>
      </c>
      <c r="G130" s="156" t="s">
        <v>334</v>
      </c>
      <c r="H130" s="157">
        <v>4</v>
      </c>
      <c r="I130" s="158"/>
      <c r="J130" s="159">
        <f t="shared" si="0"/>
        <v>0</v>
      </c>
      <c r="K130" s="160"/>
      <c r="L130" s="161"/>
      <c r="M130" s="162" t="s">
        <v>1</v>
      </c>
      <c r="N130" s="163" t="s">
        <v>41</v>
      </c>
      <c r="P130" s="149">
        <f t="shared" si="1"/>
        <v>0</v>
      </c>
      <c r="Q130" s="149">
        <v>0</v>
      </c>
      <c r="R130" s="149">
        <f t="shared" si="2"/>
        <v>0</v>
      </c>
      <c r="S130" s="149">
        <v>0</v>
      </c>
      <c r="T130" s="150">
        <f t="shared" si="3"/>
        <v>0</v>
      </c>
      <c r="AR130" s="151" t="s">
        <v>306</v>
      </c>
      <c r="AT130" s="151" t="s">
        <v>236</v>
      </c>
      <c r="AU130" s="151" t="s">
        <v>88</v>
      </c>
      <c r="AY130" s="13" t="s">
        <v>176</v>
      </c>
      <c r="BE130" s="152">
        <f t="shared" si="4"/>
        <v>0</v>
      </c>
      <c r="BF130" s="152">
        <f t="shared" si="5"/>
        <v>0</v>
      </c>
      <c r="BG130" s="152">
        <f t="shared" si="6"/>
        <v>0</v>
      </c>
      <c r="BH130" s="152">
        <f t="shared" si="7"/>
        <v>0</v>
      </c>
      <c r="BI130" s="152">
        <f t="shared" si="8"/>
        <v>0</v>
      </c>
      <c r="BJ130" s="13" t="s">
        <v>88</v>
      </c>
      <c r="BK130" s="152">
        <f t="shared" si="9"/>
        <v>0</v>
      </c>
      <c r="BL130" s="13" t="s">
        <v>240</v>
      </c>
      <c r="BM130" s="151" t="s">
        <v>2146</v>
      </c>
    </row>
    <row r="131" spans="2:65" s="1" customFormat="1" ht="16.5" customHeight="1">
      <c r="B131" s="28"/>
      <c r="C131" s="153" t="s">
        <v>202</v>
      </c>
      <c r="D131" s="153" t="s">
        <v>236</v>
      </c>
      <c r="E131" s="154" t="s">
        <v>2147</v>
      </c>
      <c r="F131" s="155" t="s">
        <v>2148</v>
      </c>
      <c r="G131" s="156" t="s">
        <v>261</v>
      </c>
      <c r="H131" s="157">
        <v>30</v>
      </c>
      <c r="I131" s="158"/>
      <c r="J131" s="159">
        <f t="shared" si="0"/>
        <v>0</v>
      </c>
      <c r="K131" s="160"/>
      <c r="L131" s="161"/>
      <c r="M131" s="162" t="s">
        <v>1</v>
      </c>
      <c r="N131" s="163" t="s">
        <v>41</v>
      </c>
      <c r="P131" s="149">
        <f t="shared" si="1"/>
        <v>0</v>
      </c>
      <c r="Q131" s="149">
        <v>0</v>
      </c>
      <c r="R131" s="149">
        <f t="shared" si="2"/>
        <v>0</v>
      </c>
      <c r="S131" s="149">
        <v>0</v>
      </c>
      <c r="T131" s="150">
        <f t="shared" si="3"/>
        <v>0</v>
      </c>
      <c r="AR131" s="151" t="s">
        <v>306</v>
      </c>
      <c r="AT131" s="151" t="s">
        <v>236</v>
      </c>
      <c r="AU131" s="151" t="s">
        <v>88</v>
      </c>
      <c r="AY131" s="13" t="s">
        <v>176</v>
      </c>
      <c r="BE131" s="152">
        <f t="shared" si="4"/>
        <v>0</v>
      </c>
      <c r="BF131" s="152">
        <f t="shared" si="5"/>
        <v>0</v>
      </c>
      <c r="BG131" s="152">
        <f t="shared" si="6"/>
        <v>0</v>
      </c>
      <c r="BH131" s="152">
        <f t="shared" si="7"/>
        <v>0</v>
      </c>
      <c r="BI131" s="152">
        <f t="shared" si="8"/>
        <v>0</v>
      </c>
      <c r="BJ131" s="13" t="s">
        <v>88</v>
      </c>
      <c r="BK131" s="152">
        <f t="shared" si="9"/>
        <v>0</v>
      </c>
      <c r="BL131" s="13" t="s">
        <v>240</v>
      </c>
      <c r="BM131" s="151" t="s">
        <v>2149</v>
      </c>
    </row>
    <row r="132" spans="2:65" s="1" customFormat="1" ht="21.75" customHeight="1">
      <c r="B132" s="28"/>
      <c r="C132" s="139" t="s">
        <v>206</v>
      </c>
      <c r="D132" s="139" t="s">
        <v>178</v>
      </c>
      <c r="E132" s="140" t="s">
        <v>2150</v>
      </c>
      <c r="F132" s="141" t="s">
        <v>2151</v>
      </c>
      <c r="G132" s="142" t="s">
        <v>334</v>
      </c>
      <c r="H132" s="143">
        <v>6</v>
      </c>
      <c r="I132" s="144"/>
      <c r="J132" s="145">
        <f t="shared" si="0"/>
        <v>0</v>
      </c>
      <c r="K132" s="146"/>
      <c r="L132" s="28"/>
      <c r="M132" s="147" t="s">
        <v>1</v>
      </c>
      <c r="N132" s="148" t="s">
        <v>41</v>
      </c>
      <c r="P132" s="149">
        <f t="shared" si="1"/>
        <v>0</v>
      </c>
      <c r="Q132" s="149">
        <v>0</v>
      </c>
      <c r="R132" s="149">
        <f t="shared" si="2"/>
        <v>0</v>
      </c>
      <c r="S132" s="149">
        <v>0</v>
      </c>
      <c r="T132" s="150">
        <f t="shared" si="3"/>
        <v>0</v>
      </c>
      <c r="AR132" s="151" t="s">
        <v>240</v>
      </c>
      <c r="AT132" s="151" t="s">
        <v>178</v>
      </c>
      <c r="AU132" s="151" t="s">
        <v>88</v>
      </c>
      <c r="AY132" s="13" t="s">
        <v>176</v>
      </c>
      <c r="BE132" s="152">
        <f t="shared" si="4"/>
        <v>0</v>
      </c>
      <c r="BF132" s="152">
        <f t="shared" si="5"/>
        <v>0</v>
      </c>
      <c r="BG132" s="152">
        <f t="shared" si="6"/>
        <v>0</v>
      </c>
      <c r="BH132" s="152">
        <f t="shared" si="7"/>
        <v>0</v>
      </c>
      <c r="BI132" s="152">
        <f t="shared" si="8"/>
        <v>0</v>
      </c>
      <c r="BJ132" s="13" t="s">
        <v>88</v>
      </c>
      <c r="BK132" s="152">
        <f t="shared" si="9"/>
        <v>0</v>
      </c>
      <c r="BL132" s="13" t="s">
        <v>240</v>
      </c>
      <c r="BM132" s="151" t="s">
        <v>2152</v>
      </c>
    </row>
    <row r="133" spans="2:65" s="1" customFormat="1" ht="16.5" customHeight="1">
      <c r="B133" s="28"/>
      <c r="C133" s="153" t="s">
        <v>210</v>
      </c>
      <c r="D133" s="153" t="s">
        <v>236</v>
      </c>
      <c r="E133" s="154" t="s">
        <v>2153</v>
      </c>
      <c r="F133" s="155" t="s">
        <v>2154</v>
      </c>
      <c r="G133" s="156" t="s">
        <v>334</v>
      </c>
      <c r="H133" s="157">
        <v>6</v>
      </c>
      <c r="I133" s="158"/>
      <c r="J133" s="159">
        <f t="shared" si="0"/>
        <v>0</v>
      </c>
      <c r="K133" s="160"/>
      <c r="L133" s="161"/>
      <c r="M133" s="162" t="s">
        <v>1</v>
      </c>
      <c r="N133" s="163" t="s">
        <v>41</v>
      </c>
      <c r="P133" s="149">
        <f t="shared" si="1"/>
        <v>0</v>
      </c>
      <c r="Q133" s="149">
        <v>2.8E-3</v>
      </c>
      <c r="R133" s="149">
        <f t="shared" si="2"/>
        <v>1.6799999999999999E-2</v>
      </c>
      <c r="S133" s="149">
        <v>0</v>
      </c>
      <c r="T133" s="150">
        <f t="shared" si="3"/>
        <v>0</v>
      </c>
      <c r="AR133" s="151" t="s">
        <v>306</v>
      </c>
      <c r="AT133" s="151" t="s">
        <v>236</v>
      </c>
      <c r="AU133" s="151" t="s">
        <v>88</v>
      </c>
      <c r="AY133" s="13" t="s">
        <v>176</v>
      </c>
      <c r="BE133" s="152">
        <f t="shared" si="4"/>
        <v>0</v>
      </c>
      <c r="BF133" s="152">
        <f t="shared" si="5"/>
        <v>0</v>
      </c>
      <c r="BG133" s="152">
        <f t="shared" si="6"/>
        <v>0</v>
      </c>
      <c r="BH133" s="152">
        <f t="shared" si="7"/>
        <v>0</v>
      </c>
      <c r="BI133" s="152">
        <f t="shared" si="8"/>
        <v>0</v>
      </c>
      <c r="BJ133" s="13" t="s">
        <v>88</v>
      </c>
      <c r="BK133" s="152">
        <f t="shared" si="9"/>
        <v>0</v>
      </c>
      <c r="BL133" s="13" t="s">
        <v>240</v>
      </c>
      <c r="BM133" s="151" t="s">
        <v>2155</v>
      </c>
    </row>
    <row r="134" spans="2:65" s="1" customFormat="1" ht="24.25" customHeight="1">
      <c r="B134" s="28"/>
      <c r="C134" s="139" t="s">
        <v>214</v>
      </c>
      <c r="D134" s="139" t="s">
        <v>178</v>
      </c>
      <c r="E134" s="140" t="s">
        <v>2156</v>
      </c>
      <c r="F134" s="141" t="s">
        <v>2157</v>
      </c>
      <c r="G134" s="142" t="s">
        <v>334</v>
      </c>
      <c r="H134" s="143">
        <v>2</v>
      </c>
      <c r="I134" s="144"/>
      <c r="J134" s="145">
        <f t="shared" si="0"/>
        <v>0</v>
      </c>
      <c r="K134" s="146"/>
      <c r="L134" s="28"/>
      <c r="M134" s="147" t="s">
        <v>1</v>
      </c>
      <c r="N134" s="148" t="s">
        <v>41</v>
      </c>
      <c r="P134" s="149">
        <f t="shared" si="1"/>
        <v>0</v>
      </c>
      <c r="Q134" s="149">
        <v>0</v>
      </c>
      <c r="R134" s="149">
        <f t="shared" si="2"/>
        <v>0</v>
      </c>
      <c r="S134" s="149">
        <v>0</v>
      </c>
      <c r="T134" s="150">
        <f t="shared" si="3"/>
        <v>0</v>
      </c>
      <c r="AR134" s="151" t="s">
        <v>240</v>
      </c>
      <c r="AT134" s="151" t="s">
        <v>178</v>
      </c>
      <c r="AU134" s="151" t="s">
        <v>88</v>
      </c>
      <c r="AY134" s="13" t="s">
        <v>176</v>
      </c>
      <c r="BE134" s="152">
        <f t="shared" si="4"/>
        <v>0</v>
      </c>
      <c r="BF134" s="152">
        <f t="shared" si="5"/>
        <v>0</v>
      </c>
      <c r="BG134" s="152">
        <f t="shared" si="6"/>
        <v>0</v>
      </c>
      <c r="BH134" s="152">
        <f t="shared" si="7"/>
        <v>0</v>
      </c>
      <c r="BI134" s="152">
        <f t="shared" si="8"/>
        <v>0</v>
      </c>
      <c r="BJ134" s="13" t="s">
        <v>88</v>
      </c>
      <c r="BK134" s="152">
        <f t="shared" si="9"/>
        <v>0</v>
      </c>
      <c r="BL134" s="13" t="s">
        <v>240</v>
      </c>
      <c r="BM134" s="151" t="s">
        <v>2158</v>
      </c>
    </row>
    <row r="135" spans="2:65" s="1" customFormat="1" ht="16.5" customHeight="1">
      <c r="B135" s="28"/>
      <c r="C135" s="153" t="s">
        <v>218</v>
      </c>
      <c r="D135" s="153" t="s">
        <v>236</v>
      </c>
      <c r="E135" s="154" t="s">
        <v>2159</v>
      </c>
      <c r="F135" s="155" t="s">
        <v>2160</v>
      </c>
      <c r="G135" s="156" t="s">
        <v>334</v>
      </c>
      <c r="H135" s="157">
        <v>2</v>
      </c>
      <c r="I135" s="158"/>
      <c r="J135" s="159">
        <f t="shared" si="0"/>
        <v>0</v>
      </c>
      <c r="K135" s="160"/>
      <c r="L135" s="161"/>
      <c r="M135" s="162" t="s">
        <v>1</v>
      </c>
      <c r="N135" s="163" t="s">
        <v>41</v>
      </c>
      <c r="P135" s="149">
        <f t="shared" si="1"/>
        <v>0</v>
      </c>
      <c r="Q135" s="149">
        <v>7.1999999999999998E-3</v>
      </c>
      <c r="R135" s="149">
        <f t="shared" si="2"/>
        <v>1.44E-2</v>
      </c>
      <c r="S135" s="149">
        <v>0</v>
      </c>
      <c r="T135" s="150">
        <f t="shared" si="3"/>
        <v>0</v>
      </c>
      <c r="AR135" s="151" t="s">
        <v>306</v>
      </c>
      <c r="AT135" s="151" t="s">
        <v>236</v>
      </c>
      <c r="AU135" s="151" t="s">
        <v>88</v>
      </c>
      <c r="AY135" s="13" t="s">
        <v>176</v>
      </c>
      <c r="BE135" s="152">
        <f t="shared" si="4"/>
        <v>0</v>
      </c>
      <c r="BF135" s="152">
        <f t="shared" si="5"/>
        <v>0</v>
      </c>
      <c r="BG135" s="152">
        <f t="shared" si="6"/>
        <v>0</v>
      </c>
      <c r="BH135" s="152">
        <f t="shared" si="7"/>
        <v>0</v>
      </c>
      <c r="BI135" s="152">
        <f t="shared" si="8"/>
        <v>0</v>
      </c>
      <c r="BJ135" s="13" t="s">
        <v>88</v>
      </c>
      <c r="BK135" s="152">
        <f t="shared" si="9"/>
        <v>0</v>
      </c>
      <c r="BL135" s="13" t="s">
        <v>240</v>
      </c>
      <c r="BM135" s="151" t="s">
        <v>2161</v>
      </c>
    </row>
    <row r="136" spans="2:65" s="1" customFormat="1" ht="24.25" customHeight="1">
      <c r="B136" s="28"/>
      <c r="C136" s="139" t="s">
        <v>222</v>
      </c>
      <c r="D136" s="139" t="s">
        <v>178</v>
      </c>
      <c r="E136" s="140" t="s">
        <v>2162</v>
      </c>
      <c r="F136" s="141" t="s">
        <v>2163</v>
      </c>
      <c r="G136" s="142" t="s">
        <v>334</v>
      </c>
      <c r="H136" s="143">
        <v>1</v>
      </c>
      <c r="I136" s="144"/>
      <c r="J136" s="145">
        <f t="shared" si="0"/>
        <v>0</v>
      </c>
      <c r="K136" s="146"/>
      <c r="L136" s="28"/>
      <c r="M136" s="147" t="s">
        <v>1</v>
      </c>
      <c r="N136" s="148" t="s">
        <v>41</v>
      </c>
      <c r="P136" s="149">
        <f t="shared" si="1"/>
        <v>0</v>
      </c>
      <c r="Q136" s="149">
        <v>0</v>
      </c>
      <c r="R136" s="149">
        <f t="shared" si="2"/>
        <v>0</v>
      </c>
      <c r="S136" s="149">
        <v>0</v>
      </c>
      <c r="T136" s="150">
        <f t="shared" si="3"/>
        <v>0</v>
      </c>
      <c r="AR136" s="151" t="s">
        <v>240</v>
      </c>
      <c r="AT136" s="151" t="s">
        <v>178</v>
      </c>
      <c r="AU136" s="151" t="s">
        <v>88</v>
      </c>
      <c r="AY136" s="13" t="s">
        <v>176</v>
      </c>
      <c r="BE136" s="152">
        <f t="shared" si="4"/>
        <v>0</v>
      </c>
      <c r="BF136" s="152">
        <f t="shared" si="5"/>
        <v>0</v>
      </c>
      <c r="BG136" s="152">
        <f t="shared" si="6"/>
        <v>0</v>
      </c>
      <c r="BH136" s="152">
        <f t="shared" si="7"/>
        <v>0</v>
      </c>
      <c r="BI136" s="152">
        <f t="shared" si="8"/>
        <v>0</v>
      </c>
      <c r="BJ136" s="13" t="s">
        <v>88</v>
      </c>
      <c r="BK136" s="152">
        <f t="shared" si="9"/>
        <v>0</v>
      </c>
      <c r="BL136" s="13" t="s">
        <v>240</v>
      </c>
      <c r="BM136" s="151" t="s">
        <v>2164</v>
      </c>
    </row>
    <row r="137" spans="2:65" s="1" customFormat="1" ht="24.25" customHeight="1">
      <c r="B137" s="28"/>
      <c r="C137" s="153" t="s">
        <v>226</v>
      </c>
      <c r="D137" s="153" t="s">
        <v>236</v>
      </c>
      <c r="E137" s="154" t="s">
        <v>2165</v>
      </c>
      <c r="F137" s="155" t="s">
        <v>2166</v>
      </c>
      <c r="G137" s="156" t="s">
        <v>334</v>
      </c>
      <c r="H137" s="157">
        <v>1</v>
      </c>
      <c r="I137" s="158"/>
      <c r="J137" s="159">
        <f t="shared" si="0"/>
        <v>0</v>
      </c>
      <c r="K137" s="160"/>
      <c r="L137" s="161"/>
      <c r="M137" s="162" t="s">
        <v>1</v>
      </c>
      <c r="N137" s="163" t="s">
        <v>41</v>
      </c>
      <c r="P137" s="149">
        <f t="shared" si="1"/>
        <v>0</v>
      </c>
      <c r="Q137" s="149">
        <v>1.2E-2</v>
      </c>
      <c r="R137" s="149">
        <f t="shared" si="2"/>
        <v>1.2E-2</v>
      </c>
      <c r="S137" s="149">
        <v>0</v>
      </c>
      <c r="T137" s="150">
        <f t="shared" si="3"/>
        <v>0</v>
      </c>
      <c r="AR137" s="151" t="s">
        <v>306</v>
      </c>
      <c r="AT137" s="151" t="s">
        <v>236</v>
      </c>
      <c r="AU137" s="151" t="s">
        <v>88</v>
      </c>
      <c r="AY137" s="13" t="s">
        <v>176</v>
      </c>
      <c r="BE137" s="152">
        <f t="shared" si="4"/>
        <v>0</v>
      </c>
      <c r="BF137" s="152">
        <f t="shared" si="5"/>
        <v>0</v>
      </c>
      <c r="BG137" s="152">
        <f t="shared" si="6"/>
        <v>0</v>
      </c>
      <c r="BH137" s="152">
        <f t="shared" si="7"/>
        <v>0</v>
      </c>
      <c r="BI137" s="152">
        <f t="shared" si="8"/>
        <v>0</v>
      </c>
      <c r="BJ137" s="13" t="s">
        <v>88</v>
      </c>
      <c r="BK137" s="152">
        <f t="shared" si="9"/>
        <v>0</v>
      </c>
      <c r="BL137" s="13" t="s">
        <v>240</v>
      </c>
      <c r="BM137" s="151" t="s">
        <v>2167</v>
      </c>
    </row>
    <row r="138" spans="2:65" s="1" customFormat="1" ht="24.25" customHeight="1">
      <c r="B138" s="28"/>
      <c r="C138" s="139" t="s">
        <v>231</v>
      </c>
      <c r="D138" s="139" t="s">
        <v>178</v>
      </c>
      <c r="E138" s="140" t="s">
        <v>2168</v>
      </c>
      <c r="F138" s="141" t="s">
        <v>2169</v>
      </c>
      <c r="G138" s="142" t="s">
        <v>334</v>
      </c>
      <c r="H138" s="143">
        <v>1</v>
      </c>
      <c r="I138" s="144"/>
      <c r="J138" s="145">
        <f t="shared" si="0"/>
        <v>0</v>
      </c>
      <c r="K138" s="146"/>
      <c r="L138" s="28"/>
      <c r="M138" s="147" t="s">
        <v>1</v>
      </c>
      <c r="N138" s="148" t="s">
        <v>41</v>
      </c>
      <c r="P138" s="149">
        <f t="shared" si="1"/>
        <v>0</v>
      </c>
      <c r="Q138" s="149">
        <v>0</v>
      </c>
      <c r="R138" s="149">
        <f t="shared" si="2"/>
        <v>0</v>
      </c>
      <c r="S138" s="149">
        <v>0</v>
      </c>
      <c r="T138" s="150">
        <f t="shared" si="3"/>
        <v>0</v>
      </c>
      <c r="AR138" s="151" t="s">
        <v>240</v>
      </c>
      <c r="AT138" s="151" t="s">
        <v>178</v>
      </c>
      <c r="AU138" s="151" t="s">
        <v>88</v>
      </c>
      <c r="AY138" s="13" t="s">
        <v>176</v>
      </c>
      <c r="BE138" s="152">
        <f t="shared" si="4"/>
        <v>0</v>
      </c>
      <c r="BF138" s="152">
        <f t="shared" si="5"/>
        <v>0</v>
      </c>
      <c r="BG138" s="152">
        <f t="shared" si="6"/>
        <v>0</v>
      </c>
      <c r="BH138" s="152">
        <f t="shared" si="7"/>
        <v>0</v>
      </c>
      <c r="BI138" s="152">
        <f t="shared" si="8"/>
        <v>0</v>
      </c>
      <c r="BJ138" s="13" t="s">
        <v>88</v>
      </c>
      <c r="BK138" s="152">
        <f t="shared" si="9"/>
        <v>0</v>
      </c>
      <c r="BL138" s="13" t="s">
        <v>240</v>
      </c>
      <c r="BM138" s="151" t="s">
        <v>2170</v>
      </c>
    </row>
    <row r="139" spans="2:65" s="1" customFormat="1" ht="24.25" customHeight="1">
      <c r="B139" s="28"/>
      <c r="C139" s="139" t="s">
        <v>235</v>
      </c>
      <c r="D139" s="139" t="s">
        <v>178</v>
      </c>
      <c r="E139" s="140" t="s">
        <v>2171</v>
      </c>
      <c r="F139" s="141" t="s">
        <v>2172</v>
      </c>
      <c r="G139" s="142" t="s">
        <v>334</v>
      </c>
      <c r="H139" s="143">
        <v>2</v>
      </c>
      <c r="I139" s="144"/>
      <c r="J139" s="145">
        <f t="shared" si="0"/>
        <v>0</v>
      </c>
      <c r="K139" s="146"/>
      <c r="L139" s="28"/>
      <c r="M139" s="147" t="s">
        <v>1</v>
      </c>
      <c r="N139" s="148" t="s">
        <v>41</v>
      </c>
      <c r="P139" s="149">
        <f t="shared" si="1"/>
        <v>0</v>
      </c>
      <c r="Q139" s="149">
        <v>0</v>
      </c>
      <c r="R139" s="149">
        <f t="shared" si="2"/>
        <v>0</v>
      </c>
      <c r="S139" s="149">
        <v>0</v>
      </c>
      <c r="T139" s="150">
        <f t="shared" si="3"/>
        <v>0</v>
      </c>
      <c r="AR139" s="151" t="s">
        <v>240</v>
      </c>
      <c r="AT139" s="151" t="s">
        <v>178</v>
      </c>
      <c r="AU139" s="151" t="s">
        <v>88</v>
      </c>
      <c r="AY139" s="13" t="s">
        <v>176</v>
      </c>
      <c r="BE139" s="152">
        <f t="shared" si="4"/>
        <v>0</v>
      </c>
      <c r="BF139" s="152">
        <f t="shared" si="5"/>
        <v>0</v>
      </c>
      <c r="BG139" s="152">
        <f t="shared" si="6"/>
        <v>0</v>
      </c>
      <c r="BH139" s="152">
        <f t="shared" si="7"/>
        <v>0</v>
      </c>
      <c r="BI139" s="152">
        <f t="shared" si="8"/>
        <v>0</v>
      </c>
      <c r="BJ139" s="13" t="s">
        <v>88</v>
      </c>
      <c r="BK139" s="152">
        <f t="shared" si="9"/>
        <v>0</v>
      </c>
      <c r="BL139" s="13" t="s">
        <v>240</v>
      </c>
      <c r="BM139" s="151" t="s">
        <v>2173</v>
      </c>
    </row>
    <row r="140" spans="2:65" s="1" customFormat="1" ht="24.25" customHeight="1">
      <c r="B140" s="28"/>
      <c r="C140" s="153" t="s">
        <v>240</v>
      </c>
      <c r="D140" s="153" t="s">
        <v>236</v>
      </c>
      <c r="E140" s="154" t="s">
        <v>2174</v>
      </c>
      <c r="F140" s="155" t="s">
        <v>2175</v>
      </c>
      <c r="G140" s="156" t="s">
        <v>334</v>
      </c>
      <c r="H140" s="157">
        <v>2</v>
      </c>
      <c r="I140" s="158"/>
      <c r="J140" s="159">
        <f t="shared" si="0"/>
        <v>0</v>
      </c>
      <c r="K140" s="160"/>
      <c r="L140" s="161"/>
      <c r="M140" s="162" t="s">
        <v>1</v>
      </c>
      <c r="N140" s="163" t="s">
        <v>41</v>
      </c>
      <c r="P140" s="149">
        <f t="shared" si="1"/>
        <v>0</v>
      </c>
      <c r="Q140" s="149">
        <v>9.0000000000000006E-5</v>
      </c>
      <c r="R140" s="149">
        <f t="shared" si="2"/>
        <v>1.8000000000000001E-4</v>
      </c>
      <c r="S140" s="149">
        <v>0</v>
      </c>
      <c r="T140" s="150">
        <f t="shared" si="3"/>
        <v>0</v>
      </c>
      <c r="AR140" s="151" t="s">
        <v>306</v>
      </c>
      <c r="AT140" s="151" t="s">
        <v>236</v>
      </c>
      <c r="AU140" s="151" t="s">
        <v>88</v>
      </c>
      <c r="AY140" s="13" t="s">
        <v>176</v>
      </c>
      <c r="BE140" s="152">
        <f t="shared" si="4"/>
        <v>0</v>
      </c>
      <c r="BF140" s="152">
        <f t="shared" si="5"/>
        <v>0</v>
      </c>
      <c r="BG140" s="152">
        <f t="shared" si="6"/>
        <v>0</v>
      </c>
      <c r="BH140" s="152">
        <f t="shared" si="7"/>
        <v>0</v>
      </c>
      <c r="BI140" s="152">
        <f t="shared" si="8"/>
        <v>0</v>
      </c>
      <c r="BJ140" s="13" t="s">
        <v>88</v>
      </c>
      <c r="BK140" s="152">
        <f t="shared" si="9"/>
        <v>0</v>
      </c>
      <c r="BL140" s="13" t="s">
        <v>240</v>
      </c>
      <c r="BM140" s="151" t="s">
        <v>2176</v>
      </c>
    </row>
    <row r="141" spans="2:65" s="1" customFormat="1" ht="24.25" customHeight="1">
      <c r="B141" s="28"/>
      <c r="C141" s="139" t="s">
        <v>244</v>
      </c>
      <c r="D141" s="139" t="s">
        <v>178</v>
      </c>
      <c r="E141" s="140" t="s">
        <v>2177</v>
      </c>
      <c r="F141" s="141" t="s">
        <v>2178</v>
      </c>
      <c r="G141" s="142" t="s">
        <v>334</v>
      </c>
      <c r="H141" s="143">
        <v>2</v>
      </c>
      <c r="I141" s="144"/>
      <c r="J141" s="145">
        <f t="shared" si="0"/>
        <v>0</v>
      </c>
      <c r="K141" s="146"/>
      <c r="L141" s="28"/>
      <c r="M141" s="147" t="s">
        <v>1</v>
      </c>
      <c r="N141" s="148" t="s">
        <v>41</v>
      </c>
      <c r="P141" s="149">
        <f t="shared" si="1"/>
        <v>0</v>
      </c>
      <c r="Q141" s="149">
        <v>0</v>
      </c>
      <c r="R141" s="149">
        <f t="shared" si="2"/>
        <v>0</v>
      </c>
      <c r="S141" s="149">
        <v>0</v>
      </c>
      <c r="T141" s="150">
        <f t="shared" si="3"/>
        <v>0</v>
      </c>
      <c r="AR141" s="151" t="s">
        <v>240</v>
      </c>
      <c r="AT141" s="151" t="s">
        <v>178</v>
      </c>
      <c r="AU141" s="151" t="s">
        <v>88</v>
      </c>
      <c r="AY141" s="13" t="s">
        <v>176</v>
      </c>
      <c r="BE141" s="152">
        <f t="shared" si="4"/>
        <v>0</v>
      </c>
      <c r="BF141" s="152">
        <f t="shared" si="5"/>
        <v>0</v>
      </c>
      <c r="BG141" s="152">
        <f t="shared" si="6"/>
        <v>0</v>
      </c>
      <c r="BH141" s="152">
        <f t="shared" si="7"/>
        <v>0</v>
      </c>
      <c r="BI141" s="152">
        <f t="shared" si="8"/>
        <v>0</v>
      </c>
      <c r="BJ141" s="13" t="s">
        <v>88</v>
      </c>
      <c r="BK141" s="152">
        <f t="shared" si="9"/>
        <v>0</v>
      </c>
      <c r="BL141" s="13" t="s">
        <v>240</v>
      </c>
      <c r="BM141" s="151" t="s">
        <v>2179</v>
      </c>
    </row>
    <row r="142" spans="2:65" s="1" customFormat="1" ht="24.25" customHeight="1">
      <c r="B142" s="28"/>
      <c r="C142" s="153" t="s">
        <v>250</v>
      </c>
      <c r="D142" s="153" t="s">
        <v>236</v>
      </c>
      <c r="E142" s="154" t="s">
        <v>2180</v>
      </c>
      <c r="F142" s="155" t="s">
        <v>2181</v>
      </c>
      <c r="G142" s="156" t="s">
        <v>334</v>
      </c>
      <c r="H142" s="157">
        <v>2</v>
      </c>
      <c r="I142" s="158"/>
      <c r="J142" s="159">
        <f t="shared" si="0"/>
        <v>0</v>
      </c>
      <c r="K142" s="160"/>
      <c r="L142" s="161"/>
      <c r="M142" s="162" t="s">
        <v>1</v>
      </c>
      <c r="N142" s="163" t="s">
        <v>41</v>
      </c>
      <c r="P142" s="149">
        <f t="shared" si="1"/>
        <v>0</v>
      </c>
      <c r="Q142" s="149">
        <v>0</v>
      </c>
      <c r="R142" s="149">
        <f t="shared" si="2"/>
        <v>0</v>
      </c>
      <c r="S142" s="149">
        <v>0</v>
      </c>
      <c r="T142" s="150">
        <f t="shared" si="3"/>
        <v>0</v>
      </c>
      <c r="AR142" s="151" t="s">
        <v>306</v>
      </c>
      <c r="AT142" s="151" t="s">
        <v>236</v>
      </c>
      <c r="AU142" s="151" t="s">
        <v>88</v>
      </c>
      <c r="AY142" s="13" t="s">
        <v>176</v>
      </c>
      <c r="BE142" s="152">
        <f t="shared" si="4"/>
        <v>0</v>
      </c>
      <c r="BF142" s="152">
        <f t="shared" si="5"/>
        <v>0</v>
      </c>
      <c r="BG142" s="152">
        <f t="shared" si="6"/>
        <v>0</v>
      </c>
      <c r="BH142" s="152">
        <f t="shared" si="7"/>
        <v>0</v>
      </c>
      <c r="BI142" s="152">
        <f t="shared" si="8"/>
        <v>0</v>
      </c>
      <c r="BJ142" s="13" t="s">
        <v>88</v>
      </c>
      <c r="BK142" s="152">
        <f t="shared" si="9"/>
        <v>0</v>
      </c>
      <c r="BL142" s="13" t="s">
        <v>240</v>
      </c>
      <c r="BM142" s="151" t="s">
        <v>2182</v>
      </c>
    </row>
    <row r="143" spans="2:65" s="1" customFormat="1" ht="24.25" customHeight="1">
      <c r="B143" s="28"/>
      <c r="C143" s="139" t="s">
        <v>254</v>
      </c>
      <c r="D143" s="139" t="s">
        <v>178</v>
      </c>
      <c r="E143" s="140" t="s">
        <v>2183</v>
      </c>
      <c r="F143" s="141" t="s">
        <v>2184</v>
      </c>
      <c r="G143" s="142" t="s">
        <v>334</v>
      </c>
      <c r="H143" s="143">
        <v>7</v>
      </c>
      <c r="I143" s="144"/>
      <c r="J143" s="145">
        <f t="shared" si="0"/>
        <v>0</v>
      </c>
      <c r="K143" s="146"/>
      <c r="L143" s="28"/>
      <c r="M143" s="147" t="s">
        <v>1</v>
      </c>
      <c r="N143" s="148" t="s">
        <v>41</v>
      </c>
      <c r="P143" s="149">
        <f t="shared" si="1"/>
        <v>0</v>
      </c>
      <c r="Q143" s="149">
        <v>0</v>
      </c>
      <c r="R143" s="149">
        <f t="shared" si="2"/>
        <v>0</v>
      </c>
      <c r="S143" s="149">
        <v>0</v>
      </c>
      <c r="T143" s="150">
        <f t="shared" si="3"/>
        <v>0</v>
      </c>
      <c r="AR143" s="151" t="s">
        <v>240</v>
      </c>
      <c r="AT143" s="151" t="s">
        <v>178</v>
      </c>
      <c r="AU143" s="151" t="s">
        <v>88</v>
      </c>
      <c r="AY143" s="13" t="s">
        <v>176</v>
      </c>
      <c r="BE143" s="152">
        <f t="shared" si="4"/>
        <v>0</v>
      </c>
      <c r="BF143" s="152">
        <f t="shared" si="5"/>
        <v>0</v>
      </c>
      <c r="BG143" s="152">
        <f t="shared" si="6"/>
        <v>0</v>
      </c>
      <c r="BH143" s="152">
        <f t="shared" si="7"/>
        <v>0</v>
      </c>
      <c r="BI143" s="152">
        <f t="shared" si="8"/>
        <v>0</v>
      </c>
      <c r="BJ143" s="13" t="s">
        <v>88</v>
      </c>
      <c r="BK143" s="152">
        <f t="shared" si="9"/>
        <v>0</v>
      </c>
      <c r="BL143" s="13" t="s">
        <v>240</v>
      </c>
      <c r="BM143" s="151" t="s">
        <v>2185</v>
      </c>
    </row>
    <row r="144" spans="2:65" s="1" customFormat="1" ht="24.25" customHeight="1">
      <c r="B144" s="28"/>
      <c r="C144" s="153" t="s">
        <v>258</v>
      </c>
      <c r="D144" s="153" t="s">
        <v>236</v>
      </c>
      <c r="E144" s="154" t="s">
        <v>2186</v>
      </c>
      <c r="F144" s="155" t="s">
        <v>2187</v>
      </c>
      <c r="G144" s="156" t="s">
        <v>334</v>
      </c>
      <c r="H144" s="157">
        <v>7</v>
      </c>
      <c r="I144" s="158"/>
      <c r="J144" s="159">
        <f t="shared" si="0"/>
        <v>0</v>
      </c>
      <c r="K144" s="160"/>
      <c r="L144" s="161"/>
      <c r="M144" s="162" t="s">
        <v>1</v>
      </c>
      <c r="N144" s="163" t="s">
        <v>41</v>
      </c>
      <c r="P144" s="149">
        <f t="shared" si="1"/>
        <v>0</v>
      </c>
      <c r="Q144" s="149">
        <v>6.9999999999999999E-4</v>
      </c>
      <c r="R144" s="149">
        <f t="shared" si="2"/>
        <v>4.8999999999999998E-3</v>
      </c>
      <c r="S144" s="149">
        <v>0</v>
      </c>
      <c r="T144" s="150">
        <f t="shared" si="3"/>
        <v>0</v>
      </c>
      <c r="AR144" s="151" t="s">
        <v>306</v>
      </c>
      <c r="AT144" s="151" t="s">
        <v>236</v>
      </c>
      <c r="AU144" s="151" t="s">
        <v>88</v>
      </c>
      <c r="AY144" s="13" t="s">
        <v>176</v>
      </c>
      <c r="BE144" s="152">
        <f t="shared" si="4"/>
        <v>0</v>
      </c>
      <c r="BF144" s="152">
        <f t="shared" si="5"/>
        <v>0</v>
      </c>
      <c r="BG144" s="152">
        <f t="shared" si="6"/>
        <v>0</v>
      </c>
      <c r="BH144" s="152">
        <f t="shared" si="7"/>
        <v>0</v>
      </c>
      <c r="BI144" s="152">
        <f t="shared" si="8"/>
        <v>0</v>
      </c>
      <c r="BJ144" s="13" t="s">
        <v>88</v>
      </c>
      <c r="BK144" s="152">
        <f t="shared" si="9"/>
        <v>0</v>
      </c>
      <c r="BL144" s="13" t="s">
        <v>240</v>
      </c>
      <c r="BM144" s="151" t="s">
        <v>2188</v>
      </c>
    </row>
    <row r="145" spans="2:65" s="1" customFormat="1" ht="16.5" customHeight="1">
      <c r="B145" s="28"/>
      <c r="C145" s="139" t="s">
        <v>263</v>
      </c>
      <c r="D145" s="139" t="s">
        <v>178</v>
      </c>
      <c r="E145" s="140" t="s">
        <v>2189</v>
      </c>
      <c r="F145" s="141" t="s">
        <v>2190</v>
      </c>
      <c r="G145" s="142" t="s">
        <v>334</v>
      </c>
      <c r="H145" s="143">
        <v>4</v>
      </c>
      <c r="I145" s="144"/>
      <c r="J145" s="145">
        <f t="shared" si="0"/>
        <v>0</v>
      </c>
      <c r="K145" s="146"/>
      <c r="L145" s="28"/>
      <c r="M145" s="147" t="s">
        <v>1</v>
      </c>
      <c r="N145" s="148" t="s">
        <v>41</v>
      </c>
      <c r="P145" s="149">
        <f t="shared" si="1"/>
        <v>0</v>
      </c>
      <c r="Q145" s="149">
        <v>0</v>
      </c>
      <c r="R145" s="149">
        <f t="shared" si="2"/>
        <v>0</v>
      </c>
      <c r="S145" s="149">
        <v>0</v>
      </c>
      <c r="T145" s="150">
        <f t="shared" si="3"/>
        <v>0</v>
      </c>
      <c r="AR145" s="151" t="s">
        <v>240</v>
      </c>
      <c r="AT145" s="151" t="s">
        <v>178</v>
      </c>
      <c r="AU145" s="151" t="s">
        <v>88</v>
      </c>
      <c r="AY145" s="13" t="s">
        <v>176</v>
      </c>
      <c r="BE145" s="152">
        <f t="shared" si="4"/>
        <v>0</v>
      </c>
      <c r="BF145" s="152">
        <f t="shared" si="5"/>
        <v>0</v>
      </c>
      <c r="BG145" s="152">
        <f t="shared" si="6"/>
        <v>0</v>
      </c>
      <c r="BH145" s="152">
        <f t="shared" si="7"/>
        <v>0</v>
      </c>
      <c r="BI145" s="152">
        <f t="shared" si="8"/>
        <v>0</v>
      </c>
      <c r="BJ145" s="13" t="s">
        <v>88</v>
      </c>
      <c r="BK145" s="152">
        <f t="shared" si="9"/>
        <v>0</v>
      </c>
      <c r="BL145" s="13" t="s">
        <v>240</v>
      </c>
      <c r="BM145" s="151" t="s">
        <v>2191</v>
      </c>
    </row>
    <row r="146" spans="2:65" s="1" customFormat="1" ht="24.25" customHeight="1">
      <c r="B146" s="28"/>
      <c r="C146" s="153" t="s">
        <v>267</v>
      </c>
      <c r="D146" s="153" t="s">
        <v>236</v>
      </c>
      <c r="E146" s="154" t="s">
        <v>2192</v>
      </c>
      <c r="F146" s="155" t="s">
        <v>2193</v>
      </c>
      <c r="G146" s="156" t="s">
        <v>334</v>
      </c>
      <c r="H146" s="157">
        <v>4</v>
      </c>
      <c r="I146" s="158"/>
      <c r="J146" s="159">
        <f t="shared" si="0"/>
        <v>0</v>
      </c>
      <c r="K146" s="160"/>
      <c r="L146" s="161"/>
      <c r="M146" s="162" t="s">
        <v>1</v>
      </c>
      <c r="N146" s="163" t="s">
        <v>41</v>
      </c>
      <c r="P146" s="149">
        <f t="shared" si="1"/>
        <v>0</v>
      </c>
      <c r="Q146" s="149">
        <v>1.5200000000000001E-3</v>
      </c>
      <c r="R146" s="149">
        <f t="shared" si="2"/>
        <v>6.0800000000000003E-3</v>
      </c>
      <c r="S146" s="149">
        <v>0</v>
      </c>
      <c r="T146" s="150">
        <f t="shared" si="3"/>
        <v>0</v>
      </c>
      <c r="AR146" s="151" t="s">
        <v>306</v>
      </c>
      <c r="AT146" s="151" t="s">
        <v>236</v>
      </c>
      <c r="AU146" s="151" t="s">
        <v>88</v>
      </c>
      <c r="AY146" s="13" t="s">
        <v>176</v>
      </c>
      <c r="BE146" s="152">
        <f t="shared" si="4"/>
        <v>0</v>
      </c>
      <c r="BF146" s="152">
        <f t="shared" si="5"/>
        <v>0</v>
      </c>
      <c r="BG146" s="152">
        <f t="shared" si="6"/>
        <v>0</v>
      </c>
      <c r="BH146" s="152">
        <f t="shared" si="7"/>
        <v>0</v>
      </c>
      <c r="BI146" s="152">
        <f t="shared" si="8"/>
        <v>0</v>
      </c>
      <c r="BJ146" s="13" t="s">
        <v>88</v>
      </c>
      <c r="BK146" s="152">
        <f t="shared" si="9"/>
        <v>0</v>
      </c>
      <c r="BL146" s="13" t="s">
        <v>240</v>
      </c>
      <c r="BM146" s="151" t="s">
        <v>2194</v>
      </c>
    </row>
    <row r="147" spans="2:65" s="1" customFormat="1" ht="24.25" customHeight="1">
      <c r="B147" s="28"/>
      <c r="C147" s="139" t="s">
        <v>7</v>
      </c>
      <c r="D147" s="139" t="s">
        <v>178</v>
      </c>
      <c r="E147" s="140" t="s">
        <v>2195</v>
      </c>
      <c r="F147" s="141" t="s">
        <v>2196</v>
      </c>
      <c r="G147" s="142" t="s">
        <v>334</v>
      </c>
      <c r="H147" s="143">
        <v>4</v>
      </c>
      <c r="I147" s="144"/>
      <c r="J147" s="145">
        <f t="shared" si="0"/>
        <v>0</v>
      </c>
      <c r="K147" s="146"/>
      <c r="L147" s="28"/>
      <c r="M147" s="147" t="s">
        <v>1</v>
      </c>
      <c r="N147" s="148" t="s">
        <v>41</v>
      </c>
      <c r="P147" s="149">
        <f t="shared" si="1"/>
        <v>0</v>
      </c>
      <c r="Q147" s="149">
        <v>0</v>
      </c>
      <c r="R147" s="149">
        <f t="shared" si="2"/>
        <v>0</v>
      </c>
      <c r="S147" s="149">
        <v>0</v>
      </c>
      <c r="T147" s="150">
        <f t="shared" si="3"/>
        <v>0</v>
      </c>
      <c r="AR147" s="151" t="s">
        <v>240</v>
      </c>
      <c r="AT147" s="151" t="s">
        <v>178</v>
      </c>
      <c r="AU147" s="151" t="s">
        <v>88</v>
      </c>
      <c r="AY147" s="13" t="s">
        <v>176</v>
      </c>
      <c r="BE147" s="152">
        <f t="shared" si="4"/>
        <v>0</v>
      </c>
      <c r="BF147" s="152">
        <f t="shared" si="5"/>
        <v>0</v>
      </c>
      <c r="BG147" s="152">
        <f t="shared" si="6"/>
        <v>0</v>
      </c>
      <c r="BH147" s="152">
        <f t="shared" si="7"/>
        <v>0</v>
      </c>
      <c r="BI147" s="152">
        <f t="shared" si="8"/>
        <v>0</v>
      </c>
      <c r="BJ147" s="13" t="s">
        <v>88</v>
      </c>
      <c r="BK147" s="152">
        <f t="shared" si="9"/>
        <v>0</v>
      </c>
      <c r="BL147" s="13" t="s">
        <v>240</v>
      </c>
      <c r="BM147" s="151" t="s">
        <v>2197</v>
      </c>
    </row>
    <row r="148" spans="2:65" s="1" customFormat="1" ht="37.75" customHeight="1">
      <c r="B148" s="28"/>
      <c r="C148" s="153" t="s">
        <v>274</v>
      </c>
      <c r="D148" s="153" t="s">
        <v>236</v>
      </c>
      <c r="E148" s="154" t="s">
        <v>2198</v>
      </c>
      <c r="F148" s="155" t="s">
        <v>2199</v>
      </c>
      <c r="G148" s="156" t="s">
        <v>334</v>
      </c>
      <c r="H148" s="157">
        <v>4</v>
      </c>
      <c r="I148" s="158"/>
      <c r="J148" s="159">
        <f t="shared" si="0"/>
        <v>0</v>
      </c>
      <c r="K148" s="160"/>
      <c r="L148" s="161"/>
      <c r="M148" s="162" t="s">
        <v>1</v>
      </c>
      <c r="N148" s="163" t="s">
        <v>41</v>
      </c>
      <c r="P148" s="149">
        <f t="shared" si="1"/>
        <v>0</v>
      </c>
      <c r="Q148" s="149">
        <v>5.5999999999999995E-4</v>
      </c>
      <c r="R148" s="149">
        <f t="shared" si="2"/>
        <v>2.2399999999999998E-3</v>
      </c>
      <c r="S148" s="149">
        <v>0</v>
      </c>
      <c r="T148" s="150">
        <f t="shared" si="3"/>
        <v>0</v>
      </c>
      <c r="AR148" s="151" t="s">
        <v>306</v>
      </c>
      <c r="AT148" s="151" t="s">
        <v>236</v>
      </c>
      <c r="AU148" s="151" t="s">
        <v>88</v>
      </c>
      <c r="AY148" s="13" t="s">
        <v>176</v>
      </c>
      <c r="BE148" s="152">
        <f t="shared" si="4"/>
        <v>0</v>
      </c>
      <c r="BF148" s="152">
        <f t="shared" si="5"/>
        <v>0</v>
      </c>
      <c r="BG148" s="152">
        <f t="shared" si="6"/>
        <v>0</v>
      </c>
      <c r="BH148" s="152">
        <f t="shared" si="7"/>
        <v>0</v>
      </c>
      <c r="BI148" s="152">
        <f t="shared" si="8"/>
        <v>0</v>
      </c>
      <c r="BJ148" s="13" t="s">
        <v>88</v>
      </c>
      <c r="BK148" s="152">
        <f t="shared" si="9"/>
        <v>0</v>
      </c>
      <c r="BL148" s="13" t="s">
        <v>240</v>
      </c>
      <c r="BM148" s="151" t="s">
        <v>2200</v>
      </c>
    </row>
    <row r="149" spans="2:65" s="1" customFormat="1" ht="24.25" customHeight="1">
      <c r="B149" s="28"/>
      <c r="C149" s="139" t="s">
        <v>278</v>
      </c>
      <c r="D149" s="139" t="s">
        <v>178</v>
      </c>
      <c r="E149" s="140" t="s">
        <v>2201</v>
      </c>
      <c r="F149" s="141" t="s">
        <v>2202</v>
      </c>
      <c r="G149" s="142" t="s">
        <v>334</v>
      </c>
      <c r="H149" s="143">
        <v>6</v>
      </c>
      <c r="I149" s="144"/>
      <c r="J149" s="145">
        <f t="shared" si="0"/>
        <v>0</v>
      </c>
      <c r="K149" s="146"/>
      <c r="L149" s="28"/>
      <c r="M149" s="147" t="s">
        <v>1</v>
      </c>
      <c r="N149" s="148" t="s">
        <v>41</v>
      </c>
      <c r="P149" s="149">
        <f t="shared" si="1"/>
        <v>0</v>
      </c>
      <c r="Q149" s="149">
        <v>0</v>
      </c>
      <c r="R149" s="149">
        <f t="shared" si="2"/>
        <v>0</v>
      </c>
      <c r="S149" s="149">
        <v>0</v>
      </c>
      <c r="T149" s="150">
        <f t="shared" si="3"/>
        <v>0</v>
      </c>
      <c r="AR149" s="151" t="s">
        <v>240</v>
      </c>
      <c r="AT149" s="151" t="s">
        <v>178</v>
      </c>
      <c r="AU149" s="151" t="s">
        <v>88</v>
      </c>
      <c r="AY149" s="13" t="s">
        <v>176</v>
      </c>
      <c r="BE149" s="152">
        <f t="shared" si="4"/>
        <v>0</v>
      </c>
      <c r="BF149" s="152">
        <f t="shared" si="5"/>
        <v>0</v>
      </c>
      <c r="BG149" s="152">
        <f t="shared" si="6"/>
        <v>0</v>
      </c>
      <c r="BH149" s="152">
        <f t="shared" si="7"/>
        <v>0</v>
      </c>
      <c r="BI149" s="152">
        <f t="shared" si="8"/>
        <v>0</v>
      </c>
      <c r="BJ149" s="13" t="s">
        <v>88</v>
      </c>
      <c r="BK149" s="152">
        <f t="shared" si="9"/>
        <v>0</v>
      </c>
      <c r="BL149" s="13" t="s">
        <v>240</v>
      </c>
      <c r="BM149" s="151" t="s">
        <v>2203</v>
      </c>
    </row>
    <row r="150" spans="2:65" s="1" customFormat="1" ht="24.25" customHeight="1">
      <c r="B150" s="28"/>
      <c r="C150" s="153" t="s">
        <v>282</v>
      </c>
      <c r="D150" s="153" t="s">
        <v>236</v>
      </c>
      <c r="E150" s="154" t="s">
        <v>2204</v>
      </c>
      <c r="F150" s="155" t="s">
        <v>2205</v>
      </c>
      <c r="G150" s="156" t="s">
        <v>334</v>
      </c>
      <c r="H150" s="157">
        <v>6</v>
      </c>
      <c r="I150" s="158"/>
      <c r="J150" s="159">
        <f t="shared" si="0"/>
        <v>0</v>
      </c>
      <c r="K150" s="160"/>
      <c r="L150" s="161"/>
      <c r="M150" s="162" t="s">
        <v>1</v>
      </c>
      <c r="N150" s="163" t="s">
        <v>41</v>
      </c>
      <c r="P150" s="149">
        <f t="shared" si="1"/>
        <v>0</v>
      </c>
      <c r="Q150" s="149">
        <v>8.8000000000000003E-4</v>
      </c>
      <c r="R150" s="149">
        <f t="shared" si="2"/>
        <v>5.28E-3</v>
      </c>
      <c r="S150" s="149">
        <v>0</v>
      </c>
      <c r="T150" s="150">
        <f t="shared" si="3"/>
        <v>0</v>
      </c>
      <c r="AR150" s="151" t="s">
        <v>306</v>
      </c>
      <c r="AT150" s="151" t="s">
        <v>236</v>
      </c>
      <c r="AU150" s="151" t="s">
        <v>88</v>
      </c>
      <c r="AY150" s="13" t="s">
        <v>176</v>
      </c>
      <c r="BE150" s="152">
        <f t="shared" si="4"/>
        <v>0</v>
      </c>
      <c r="BF150" s="152">
        <f t="shared" si="5"/>
        <v>0</v>
      </c>
      <c r="BG150" s="152">
        <f t="shared" si="6"/>
        <v>0</v>
      </c>
      <c r="BH150" s="152">
        <f t="shared" si="7"/>
        <v>0</v>
      </c>
      <c r="BI150" s="152">
        <f t="shared" si="8"/>
        <v>0</v>
      </c>
      <c r="BJ150" s="13" t="s">
        <v>88</v>
      </c>
      <c r="BK150" s="152">
        <f t="shared" si="9"/>
        <v>0</v>
      </c>
      <c r="BL150" s="13" t="s">
        <v>240</v>
      </c>
      <c r="BM150" s="151" t="s">
        <v>2206</v>
      </c>
    </row>
    <row r="151" spans="2:65" s="1" customFormat="1" ht="24.25" customHeight="1">
      <c r="B151" s="28"/>
      <c r="C151" s="139" t="s">
        <v>286</v>
      </c>
      <c r="D151" s="139" t="s">
        <v>178</v>
      </c>
      <c r="E151" s="140" t="s">
        <v>2207</v>
      </c>
      <c r="F151" s="141" t="s">
        <v>2208</v>
      </c>
      <c r="G151" s="142" t="s">
        <v>334</v>
      </c>
      <c r="H151" s="143">
        <v>8</v>
      </c>
      <c r="I151" s="144"/>
      <c r="J151" s="145">
        <f t="shared" si="0"/>
        <v>0</v>
      </c>
      <c r="K151" s="146"/>
      <c r="L151" s="28"/>
      <c r="M151" s="147" t="s">
        <v>1</v>
      </c>
      <c r="N151" s="148" t="s">
        <v>41</v>
      </c>
      <c r="P151" s="149">
        <f t="shared" si="1"/>
        <v>0</v>
      </c>
      <c r="Q151" s="149">
        <v>0</v>
      </c>
      <c r="R151" s="149">
        <f t="shared" si="2"/>
        <v>0</v>
      </c>
      <c r="S151" s="149">
        <v>0</v>
      </c>
      <c r="T151" s="150">
        <f t="shared" si="3"/>
        <v>0</v>
      </c>
      <c r="AR151" s="151" t="s">
        <v>240</v>
      </c>
      <c r="AT151" s="151" t="s">
        <v>178</v>
      </c>
      <c r="AU151" s="151" t="s">
        <v>88</v>
      </c>
      <c r="AY151" s="13" t="s">
        <v>176</v>
      </c>
      <c r="BE151" s="152">
        <f t="shared" si="4"/>
        <v>0</v>
      </c>
      <c r="BF151" s="152">
        <f t="shared" si="5"/>
        <v>0</v>
      </c>
      <c r="BG151" s="152">
        <f t="shared" si="6"/>
        <v>0</v>
      </c>
      <c r="BH151" s="152">
        <f t="shared" si="7"/>
        <v>0</v>
      </c>
      <c r="BI151" s="152">
        <f t="shared" si="8"/>
        <v>0</v>
      </c>
      <c r="BJ151" s="13" t="s">
        <v>88</v>
      </c>
      <c r="BK151" s="152">
        <f t="shared" si="9"/>
        <v>0</v>
      </c>
      <c r="BL151" s="13" t="s">
        <v>240</v>
      </c>
      <c r="BM151" s="151" t="s">
        <v>2209</v>
      </c>
    </row>
    <row r="152" spans="2:65" s="1" customFormat="1" ht="16.5" customHeight="1">
      <c r="B152" s="28"/>
      <c r="C152" s="153" t="s">
        <v>290</v>
      </c>
      <c r="D152" s="153" t="s">
        <v>236</v>
      </c>
      <c r="E152" s="154" t="s">
        <v>2210</v>
      </c>
      <c r="F152" s="155" t="s">
        <v>2211</v>
      </c>
      <c r="G152" s="156" t="s">
        <v>334</v>
      </c>
      <c r="H152" s="157">
        <v>8</v>
      </c>
      <c r="I152" s="158"/>
      <c r="J152" s="159">
        <f t="shared" si="0"/>
        <v>0</v>
      </c>
      <c r="K152" s="160"/>
      <c r="L152" s="161"/>
      <c r="M152" s="162" t="s">
        <v>1</v>
      </c>
      <c r="N152" s="163" t="s">
        <v>41</v>
      </c>
      <c r="P152" s="149">
        <f t="shared" si="1"/>
        <v>0</v>
      </c>
      <c r="Q152" s="149">
        <v>2.8999999999999998E-3</v>
      </c>
      <c r="R152" s="149">
        <f t="shared" si="2"/>
        <v>2.3199999999999998E-2</v>
      </c>
      <c r="S152" s="149">
        <v>0</v>
      </c>
      <c r="T152" s="150">
        <f t="shared" si="3"/>
        <v>0</v>
      </c>
      <c r="AR152" s="151" t="s">
        <v>306</v>
      </c>
      <c r="AT152" s="151" t="s">
        <v>236</v>
      </c>
      <c r="AU152" s="151" t="s">
        <v>88</v>
      </c>
      <c r="AY152" s="13" t="s">
        <v>176</v>
      </c>
      <c r="BE152" s="152">
        <f t="shared" si="4"/>
        <v>0</v>
      </c>
      <c r="BF152" s="152">
        <f t="shared" si="5"/>
        <v>0</v>
      </c>
      <c r="BG152" s="152">
        <f t="shared" si="6"/>
        <v>0</v>
      </c>
      <c r="BH152" s="152">
        <f t="shared" si="7"/>
        <v>0</v>
      </c>
      <c r="BI152" s="152">
        <f t="shared" si="8"/>
        <v>0</v>
      </c>
      <c r="BJ152" s="13" t="s">
        <v>88</v>
      </c>
      <c r="BK152" s="152">
        <f t="shared" si="9"/>
        <v>0</v>
      </c>
      <c r="BL152" s="13" t="s">
        <v>240</v>
      </c>
      <c r="BM152" s="151" t="s">
        <v>2212</v>
      </c>
    </row>
    <row r="153" spans="2:65" s="1" customFormat="1" ht="33" customHeight="1">
      <c r="B153" s="28"/>
      <c r="C153" s="139" t="s">
        <v>294</v>
      </c>
      <c r="D153" s="139" t="s">
        <v>178</v>
      </c>
      <c r="E153" s="140" t="s">
        <v>2213</v>
      </c>
      <c r="F153" s="141" t="s">
        <v>2214</v>
      </c>
      <c r="G153" s="142" t="s">
        <v>334</v>
      </c>
      <c r="H153" s="143">
        <v>3</v>
      </c>
      <c r="I153" s="144"/>
      <c r="J153" s="145">
        <f t="shared" si="0"/>
        <v>0</v>
      </c>
      <c r="K153" s="146"/>
      <c r="L153" s="28"/>
      <c r="M153" s="147" t="s">
        <v>1</v>
      </c>
      <c r="N153" s="148" t="s">
        <v>41</v>
      </c>
      <c r="P153" s="149">
        <f t="shared" si="1"/>
        <v>0</v>
      </c>
      <c r="Q153" s="149">
        <v>0</v>
      </c>
      <c r="R153" s="149">
        <f t="shared" si="2"/>
        <v>0</v>
      </c>
      <c r="S153" s="149">
        <v>0</v>
      </c>
      <c r="T153" s="150">
        <f t="shared" si="3"/>
        <v>0</v>
      </c>
      <c r="AR153" s="151" t="s">
        <v>240</v>
      </c>
      <c r="AT153" s="151" t="s">
        <v>178</v>
      </c>
      <c r="AU153" s="151" t="s">
        <v>88</v>
      </c>
      <c r="AY153" s="13" t="s">
        <v>176</v>
      </c>
      <c r="BE153" s="152">
        <f t="shared" si="4"/>
        <v>0</v>
      </c>
      <c r="BF153" s="152">
        <f t="shared" si="5"/>
        <v>0</v>
      </c>
      <c r="BG153" s="152">
        <f t="shared" si="6"/>
        <v>0</v>
      </c>
      <c r="BH153" s="152">
        <f t="shared" si="7"/>
        <v>0</v>
      </c>
      <c r="BI153" s="152">
        <f t="shared" si="8"/>
        <v>0</v>
      </c>
      <c r="BJ153" s="13" t="s">
        <v>88</v>
      </c>
      <c r="BK153" s="152">
        <f t="shared" si="9"/>
        <v>0</v>
      </c>
      <c r="BL153" s="13" t="s">
        <v>240</v>
      </c>
      <c r="BM153" s="151" t="s">
        <v>2215</v>
      </c>
    </row>
    <row r="154" spans="2:65" s="1" customFormat="1" ht="44.25" customHeight="1">
      <c r="B154" s="28"/>
      <c r="C154" s="153" t="s">
        <v>298</v>
      </c>
      <c r="D154" s="153" t="s">
        <v>236</v>
      </c>
      <c r="E154" s="154" t="s">
        <v>2216</v>
      </c>
      <c r="F154" s="155" t="s">
        <v>2217</v>
      </c>
      <c r="G154" s="156" t="s">
        <v>1</v>
      </c>
      <c r="H154" s="157">
        <v>3</v>
      </c>
      <c r="I154" s="158"/>
      <c r="J154" s="159">
        <f t="shared" si="0"/>
        <v>0</v>
      </c>
      <c r="K154" s="160"/>
      <c r="L154" s="161"/>
      <c r="M154" s="162" t="s">
        <v>1</v>
      </c>
      <c r="N154" s="163" t="s">
        <v>41</v>
      </c>
      <c r="P154" s="149">
        <f t="shared" si="1"/>
        <v>0</v>
      </c>
      <c r="Q154" s="149">
        <v>0</v>
      </c>
      <c r="R154" s="149">
        <f t="shared" si="2"/>
        <v>0</v>
      </c>
      <c r="S154" s="149">
        <v>0</v>
      </c>
      <c r="T154" s="150">
        <f t="shared" si="3"/>
        <v>0</v>
      </c>
      <c r="AR154" s="151" t="s">
        <v>306</v>
      </c>
      <c r="AT154" s="151" t="s">
        <v>236</v>
      </c>
      <c r="AU154" s="151" t="s">
        <v>88</v>
      </c>
      <c r="AY154" s="13" t="s">
        <v>176</v>
      </c>
      <c r="BE154" s="152">
        <f t="shared" si="4"/>
        <v>0</v>
      </c>
      <c r="BF154" s="152">
        <f t="shared" si="5"/>
        <v>0</v>
      </c>
      <c r="BG154" s="152">
        <f t="shared" si="6"/>
        <v>0</v>
      </c>
      <c r="BH154" s="152">
        <f t="shared" si="7"/>
        <v>0</v>
      </c>
      <c r="BI154" s="152">
        <f t="shared" si="8"/>
        <v>0</v>
      </c>
      <c r="BJ154" s="13" t="s">
        <v>88</v>
      </c>
      <c r="BK154" s="152">
        <f t="shared" si="9"/>
        <v>0</v>
      </c>
      <c r="BL154" s="13" t="s">
        <v>240</v>
      </c>
      <c r="BM154" s="151" t="s">
        <v>2218</v>
      </c>
    </row>
    <row r="155" spans="2:65" s="1" customFormat="1" ht="24.25" customHeight="1">
      <c r="B155" s="28"/>
      <c r="C155" s="139" t="s">
        <v>302</v>
      </c>
      <c r="D155" s="139" t="s">
        <v>178</v>
      </c>
      <c r="E155" s="140" t="s">
        <v>2219</v>
      </c>
      <c r="F155" s="141" t="s">
        <v>2220</v>
      </c>
      <c r="G155" s="142" t="s">
        <v>334</v>
      </c>
      <c r="H155" s="143">
        <v>3</v>
      </c>
      <c r="I155" s="144"/>
      <c r="J155" s="145">
        <f t="shared" si="0"/>
        <v>0</v>
      </c>
      <c r="K155" s="146"/>
      <c r="L155" s="28"/>
      <c r="M155" s="147" t="s">
        <v>1</v>
      </c>
      <c r="N155" s="148" t="s">
        <v>41</v>
      </c>
      <c r="P155" s="149">
        <f t="shared" si="1"/>
        <v>0</v>
      </c>
      <c r="Q155" s="149">
        <v>0</v>
      </c>
      <c r="R155" s="149">
        <f t="shared" si="2"/>
        <v>0</v>
      </c>
      <c r="S155" s="149">
        <v>0</v>
      </c>
      <c r="T155" s="150">
        <f t="shared" si="3"/>
        <v>0</v>
      </c>
      <c r="AR155" s="151" t="s">
        <v>240</v>
      </c>
      <c r="AT155" s="151" t="s">
        <v>178</v>
      </c>
      <c r="AU155" s="151" t="s">
        <v>88</v>
      </c>
      <c r="AY155" s="13" t="s">
        <v>176</v>
      </c>
      <c r="BE155" s="152">
        <f t="shared" si="4"/>
        <v>0</v>
      </c>
      <c r="BF155" s="152">
        <f t="shared" si="5"/>
        <v>0</v>
      </c>
      <c r="BG155" s="152">
        <f t="shared" si="6"/>
        <v>0</v>
      </c>
      <c r="BH155" s="152">
        <f t="shared" si="7"/>
        <v>0</v>
      </c>
      <c r="BI155" s="152">
        <f t="shared" si="8"/>
        <v>0</v>
      </c>
      <c r="BJ155" s="13" t="s">
        <v>88</v>
      </c>
      <c r="BK155" s="152">
        <f t="shared" si="9"/>
        <v>0</v>
      </c>
      <c r="BL155" s="13" t="s">
        <v>240</v>
      </c>
      <c r="BM155" s="151" t="s">
        <v>2221</v>
      </c>
    </row>
    <row r="156" spans="2:65" s="1" customFormat="1" ht="33" customHeight="1">
      <c r="B156" s="28"/>
      <c r="C156" s="153" t="s">
        <v>306</v>
      </c>
      <c r="D156" s="153" t="s">
        <v>236</v>
      </c>
      <c r="E156" s="154" t="s">
        <v>2222</v>
      </c>
      <c r="F156" s="155" t="s">
        <v>2223</v>
      </c>
      <c r="G156" s="156" t="s">
        <v>334</v>
      </c>
      <c r="H156" s="157">
        <v>3</v>
      </c>
      <c r="I156" s="158"/>
      <c r="J156" s="159">
        <f t="shared" si="0"/>
        <v>0</v>
      </c>
      <c r="K156" s="160"/>
      <c r="L156" s="161"/>
      <c r="M156" s="162" t="s">
        <v>1</v>
      </c>
      <c r="N156" s="163" t="s">
        <v>41</v>
      </c>
      <c r="P156" s="149">
        <f t="shared" si="1"/>
        <v>0</v>
      </c>
      <c r="Q156" s="149">
        <v>0</v>
      </c>
      <c r="R156" s="149">
        <f t="shared" si="2"/>
        <v>0</v>
      </c>
      <c r="S156" s="149">
        <v>0</v>
      </c>
      <c r="T156" s="150">
        <f t="shared" si="3"/>
        <v>0</v>
      </c>
      <c r="AR156" s="151" t="s">
        <v>306</v>
      </c>
      <c r="AT156" s="151" t="s">
        <v>236</v>
      </c>
      <c r="AU156" s="151" t="s">
        <v>88</v>
      </c>
      <c r="AY156" s="13" t="s">
        <v>176</v>
      </c>
      <c r="BE156" s="152">
        <f t="shared" si="4"/>
        <v>0</v>
      </c>
      <c r="BF156" s="152">
        <f t="shared" si="5"/>
        <v>0</v>
      </c>
      <c r="BG156" s="152">
        <f t="shared" si="6"/>
        <v>0</v>
      </c>
      <c r="BH156" s="152">
        <f t="shared" si="7"/>
        <v>0</v>
      </c>
      <c r="BI156" s="152">
        <f t="shared" si="8"/>
        <v>0</v>
      </c>
      <c r="BJ156" s="13" t="s">
        <v>88</v>
      </c>
      <c r="BK156" s="152">
        <f t="shared" si="9"/>
        <v>0</v>
      </c>
      <c r="BL156" s="13" t="s">
        <v>240</v>
      </c>
      <c r="BM156" s="151" t="s">
        <v>2224</v>
      </c>
    </row>
    <row r="157" spans="2:65" s="1" customFormat="1" ht="24.25" customHeight="1">
      <c r="B157" s="28"/>
      <c r="C157" s="139" t="s">
        <v>310</v>
      </c>
      <c r="D157" s="139" t="s">
        <v>178</v>
      </c>
      <c r="E157" s="140" t="s">
        <v>2225</v>
      </c>
      <c r="F157" s="141" t="s">
        <v>2226</v>
      </c>
      <c r="G157" s="142" t="s">
        <v>334</v>
      </c>
      <c r="H157" s="143">
        <v>1</v>
      </c>
      <c r="I157" s="144"/>
      <c r="J157" s="145">
        <f t="shared" si="0"/>
        <v>0</v>
      </c>
      <c r="K157" s="146"/>
      <c r="L157" s="28"/>
      <c r="M157" s="147" t="s">
        <v>1</v>
      </c>
      <c r="N157" s="148" t="s">
        <v>41</v>
      </c>
      <c r="P157" s="149">
        <f t="shared" si="1"/>
        <v>0</v>
      </c>
      <c r="Q157" s="149">
        <v>0</v>
      </c>
      <c r="R157" s="149">
        <f t="shared" si="2"/>
        <v>0</v>
      </c>
      <c r="S157" s="149">
        <v>0</v>
      </c>
      <c r="T157" s="150">
        <f t="shared" si="3"/>
        <v>0</v>
      </c>
      <c r="AR157" s="151" t="s">
        <v>240</v>
      </c>
      <c r="AT157" s="151" t="s">
        <v>178</v>
      </c>
      <c r="AU157" s="151" t="s">
        <v>88</v>
      </c>
      <c r="AY157" s="13" t="s">
        <v>176</v>
      </c>
      <c r="BE157" s="152">
        <f t="shared" si="4"/>
        <v>0</v>
      </c>
      <c r="BF157" s="152">
        <f t="shared" si="5"/>
        <v>0</v>
      </c>
      <c r="BG157" s="152">
        <f t="shared" si="6"/>
        <v>0</v>
      </c>
      <c r="BH157" s="152">
        <f t="shared" si="7"/>
        <v>0</v>
      </c>
      <c r="BI157" s="152">
        <f t="shared" si="8"/>
        <v>0</v>
      </c>
      <c r="BJ157" s="13" t="s">
        <v>88</v>
      </c>
      <c r="BK157" s="152">
        <f t="shared" si="9"/>
        <v>0</v>
      </c>
      <c r="BL157" s="13" t="s">
        <v>240</v>
      </c>
      <c r="BM157" s="151" t="s">
        <v>2227</v>
      </c>
    </row>
    <row r="158" spans="2:65" s="1" customFormat="1" ht="49" customHeight="1">
      <c r="B158" s="28"/>
      <c r="C158" s="153" t="s">
        <v>315</v>
      </c>
      <c r="D158" s="153" t="s">
        <v>236</v>
      </c>
      <c r="E158" s="154" t="s">
        <v>2228</v>
      </c>
      <c r="F158" s="155" t="s">
        <v>2229</v>
      </c>
      <c r="G158" s="156" t="s">
        <v>334</v>
      </c>
      <c r="H158" s="157">
        <v>1</v>
      </c>
      <c r="I158" s="158"/>
      <c r="J158" s="159">
        <f t="shared" si="0"/>
        <v>0</v>
      </c>
      <c r="K158" s="160"/>
      <c r="L158" s="161"/>
      <c r="M158" s="162" t="s">
        <v>1</v>
      </c>
      <c r="N158" s="163" t="s">
        <v>41</v>
      </c>
      <c r="P158" s="149">
        <f t="shared" si="1"/>
        <v>0</v>
      </c>
      <c r="Q158" s="149">
        <v>0</v>
      </c>
      <c r="R158" s="149">
        <f t="shared" si="2"/>
        <v>0</v>
      </c>
      <c r="S158" s="149">
        <v>0</v>
      </c>
      <c r="T158" s="150">
        <f t="shared" si="3"/>
        <v>0</v>
      </c>
      <c r="AR158" s="151" t="s">
        <v>306</v>
      </c>
      <c r="AT158" s="151" t="s">
        <v>236</v>
      </c>
      <c r="AU158" s="151" t="s">
        <v>88</v>
      </c>
      <c r="AY158" s="13" t="s">
        <v>176</v>
      </c>
      <c r="BE158" s="152">
        <f t="shared" si="4"/>
        <v>0</v>
      </c>
      <c r="BF158" s="152">
        <f t="shared" si="5"/>
        <v>0</v>
      </c>
      <c r="BG158" s="152">
        <f t="shared" si="6"/>
        <v>0</v>
      </c>
      <c r="BH158" s="152">
        <f t="shared" si="7"/>
        <v>0</v>
      </c>
      <c r="BI158" s="152">
        <f t="shared" si="8"/>
        <v>0</v>
      </c>
      <c r="BJ158" s="13" t="s">
        <v>88</v>
      </c>
      <c r="BK158" s="152">
        <f t="shared" si="9"/>
        <v>0</v>
      </c>
      <c r="BL158" s="13" t="s">
        <v>240</v>
      </c>
      <c r="BM158" s="151" t="s">
        <v>2230</v>
      </c>
    </row>
    <row r="159" spans="2:65" s="1" customFormat="1" ht="33" customHeight="1">
      <c r="B159" s="28"/>
      <c r="C159" s="139" t="s">
        <v>319</v>
      </c>
      <c r="D159" s="139" t="s">
        <v>178</v>
      </c>
      <c r="E159" s="140" t="s">
        <v>858</v>
      </c>
      <c r="F159" s="141" t="s">
        <v>859</v>
      </c>
      <c r="G159" s="142" t="s">
        <v>529</v>
      </c>
      <c r="H159" s="144"/>
      <c r="I159" s="144"/>
      <c r="J159" s="145">
        <f t="shared" si="0"/>
        <v>0</v>
      </c>
      <c r="K159" s="146"/>
      <c r="L159" s="28"/>
      <c r="M159" s="147" t="s">
        <v>1</v>
      </c>
      <c r="N159" s="148" t="s">
        <v>41</v>
      </c>
      <c r="P159" s="149">
        <f t="shared" si="1"/>
        <v>0</v>
      </c>
      <c r="Q159" s="149">
        <v>0</v>
      </c>
      <c r="R159" s="149">
        <f t="shared" si="2"/>
        <v>0</v>
      </c>
      <c r="S159" s="149">
        <v>0</v>
      </c>
      <c r="T159" s="150">
        <f t="shared" si="3"/>
        <v>0</v>
      </c>
      <c r="AR159" s="151" t="s">
        <v>240</v>
      </c>
      <c r="AT159" s="151" t="s">
        <v>178</v>
      </c>
      <c r="AU159" s="151" t="s">
        <v>88</v>
      </c>
      <c r="AY159" s="13" t="s">
        <v>176</v>
      </c>
      <c r="BE159" s="152">
        <f t="shared" si="4"/>
        <v>0</v>
      </c>
      <c r="BF159" s="152">
        <f t="shared" si="5"/>
        <v>0</v>
      </c>
      <c r="BG159" s="152">
        <f t="shared" si="6"/>
        <v>0</v>
      </c>
      <c r="BH159" s="152">
        <f t="shared" si="7"/>
        <v>0</v>
      </c>
      <c r="BI159" s="152">
        <f t="shared" si="8"/>
        <v>0</v>
      </c>
      <c r="BJ159" s="13" t="s">
        <v>88</v>
      </c>
      <c r="BK159" s="152">
        <f t="shared" si="9"/>
        <v>0</v>
      </c>
      <c r="BL159" s="13" t="s">
        <v>240</v>
      </c>
      <c r="BM159" s="151" t="s">
        <v>2231</v>
      </c>
    </row>
    <row r="160" spans="2:65" s="1" customFormat="1" ht="37.75" customHeight="1">
      <c r="B160" s="28"/>
      <c r="C160" s="139" t="s">
        <v>323</v>
      </c>
      <c r="D160" s="139" t="s">
        <v>178</v>
      </c>
      <c r="E160" s="140" t="s">
        <v>2232</v>
      </c>
      <c r="F160" s="141" t="s">
        <v>2233</v>
      </c>
      <c r="G160" s="142" t="s">
        <v>529</v>
      </c>
      <c r="H160" s="144"/>
      <c r="I160" s="144"/>
      <c r="J160" s="145">
        <f t="shared" si="0"/>
        <v>0</v>
      </c>
      <c r="K160" s="146"/>
      <c r="L160" s="28"/>
      <c r="M160" s="164" t="s">
        <v>1</v>
      </c>
      <c r="N160" s="165" t="s">
        <v>41</v>
      </c>
      <c r="O160" s="166"/>
      <c r="P160" s="167">
        <f t="shared" si="1"/>
        <v>0</v>
      </c>
      <c r="Q160" s="167">
        <v>0</v>
      </c>
      <c r="R160" s="167">
        <f t="shared" si="2"/>
        <v>0</v>
      </c>
      <c r="S160" s="167">
        <v>0</v>
      </c>
      <c r="T160" s="168">
        <f t="shared" si="3"/>
        <v>0</v>
      </c>
      <c r="AR160" s="151" t="s">
        <v>240</v>
      </c>
      <c r="AT160" s="151" t="s">
        <v>178</v>
      </c>
      <c r="AU160" s="151" t="s">
        <v>88</v>
      </c>
      <c r="AY160" s="13" t="s">
        <v>176</v>
      </c>
      <c r="BE160" s="152">
        <f t="shared" si="4"/>
        <v>0</v>
      </c>
      <c r="BF160" s="152">
        <f t="shared" si="5"/>
        <v>0</v>
      </c>
      <c r="BG160" s="152">
        <f t="shared" si="6"/>
        <v>0</v>
      </c>
      <c r="BH160" s="152">
        <f t="shared" si="7"/>
        <v>0</v>
      </c>
      <c r="BI160" s="152">
        <f t="shared" si="8"/>
        <v>0</v>
      </c>
      <c r="BJ160" s="13" t="s">
        <v>88</v>
      </c>
      <c r="BK160" s="152">
        <f t="shared" si="9"/>
        <v>0</v>
      </c>
      <c r="BL160" s="13" t="s">
        <v>240</v>
      </c>
      <c r="BM160" s="151" t="s">
        <v>2234</v>
      </c>
    </row>
    <row r="161" spans="2:12" s="1" customFormat="1" ht="7" customHeight="1">
      <c r="B161" s="43"/>
      <c r="C161" s="44"/>
      <c r="D161" s="44"/>
      <c r="E161" s="44"/>
      <c r="F161" s="44"/>
      <c r="G161" s="44"/>
      <c r="H161" s="44"/>
      <c r="I161" s="44"/>
      <c r="J161" s="44"/>
      <c r="K161" s="44"/>
      <c r="L161" s="28"/>
    </row>
  </sheetData>
  <sheetProtection algorithmName="SHA-512" hashValue="wcVXDHPjeHYzBaaIpvIVG6Qh25ETcZ/qkw2HT99nGsb0LOzeTaImhnau8hAihDTbZAR+IwJuLoK5CYsqh6dyAg==" saltValue="1h9xRKx1X1OdI6jDz7tjU6eB0FnDvmLLSy98vULc0QzH729ukcFLUOFbIaJBxz9oMSLpTceuCs8dmNnmDrKY/Q==" spinCount="100000" sheet="1" objects="1" scenarios="1" formatColumns="0" formatRows="0" autoFilter="0"/>
  <autoFilter ref="C121:K160" xr:uid="{00000000-0009-0000-0000-000006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228"/>
  <sheetViews>
    <sheetView showGridLines="0" workbookViewId="0"/>
  </sheetViews>
  <sheetFormatPr baseColWidth="10" defaultRowHeight="16"/>
  <cols>
    <col min="1" max="1" width="8.25" customWidth="1"/>
    <col min="2" max="2" width="1.25" customWidth="1"/>
    <col min="3" max="4" width="4.25" customWidth="1"/>
    <col min="5" max="5" width="17.25" customWidth="1"/>
    <col min="6" max="6" width="50.75" customWidth="1"/>
    <col min="7" max="7" width="7.5" customWidth="1"/>
    <col min="8" max="8" width="14" customWidth="1"/>
    <col min="9" max="9" width="15.75" customWidth="1"/>
    <col min="10" max="10" width="22.25" customWidth="1"/>
    <col min="11" max="11" width="22.25" hidden="1" customWidth="1"/>
    <col min="12" max="12" width="9.25" customWidth="1"/>
    <col min="13" max="13" width="10.75" hidden="1" customWidth="1"/>
    <col min="14" max="14" width="9.25" hidden="1"/>
    <col min="15" max="20" width="14.25" hidden="1" customWidth="1"/>
    <col min="21" max="21" width="16.25" hidden="1" customWidth="1"/>
    <col min="22" max="22" width="12.25" customWidth="1"/>
    <col min="23" max="23" width="16.25" customWidth="1"/>
    <col min="24" max="24" width="12.25" customWidth="1"/>
    <col min="25" max="25" width="15" customWidth="1"/>
    <col min="26" max="26" width="11" customWidth="1"/>
    <col min="27" max="27" width="15" customWidth="1"/>
    <col min="28" max="28" width="16.25" customWidth="1"/>
    <col min="29" max="29" width="11" customWidth="1"/>
    <col min="30" max="30" width="15" customWidth="1"/>
    <col min="31" max="31" width="16.25" customWidth="1"/>
    <col min="44" max="65" width="9.25" hidden="1"/>
  </cols>
  <sheetData>
    <row r="2" spans="2:46" ht="37" customHeight="1"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AT2" s="13" t="s">
        <v>109</v>
      </c>
    </row>
    <row r="3" spans="2:46" ht="7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75</v>
      </c>
    </row>
    <row r="4" spans="2:46" ht="25" customHeight="1">
      <c r="B4" s="16"/>
      <c r="D4" s="17" t="s">
        <v>122</v>
      </c>
      <c r="L4" s="16"/>
      <c r="M4" s="92" t="s">
        <v>10</v>
      </c>
      <c r="AT4" s="13" t="s">
        <v>4</v>
      </c>
    </row>
    <row r="5" spans="2:46" ht="7" customHeight="1">
      <c r="B5" s="16"/>
      <c r="L5" s="16"/>
    </row>
    <row r="6" spans="2:46" ht="12" customHeight="1">
      <c r="B6" s="16"/>
      <c r="D6" s="23" t="s">
        <v>15</v>
      </c>
      <c r="L6" s="16"/>
    </row>
    <row r="7" spans="2:46" ht="16.5" customHeight="1">
      <c r="B7" s="16"/>
      <c r="E7" s="216" t="str">
        <f>'Rekapitulácia stavby'!K6</f>
        <v>Lezecké centrum HK Neolit</v>
      </c>
      <c r="F7" s="217"/>
      <c r="G7" s="217"/>
      <c r="H7" s="217"/>
      <c r="L7" s="16"/>
    </row>
    <row r="8" spans="2:46" ht="12" customHeight="1">
      <c r="B8" s="16"/>
      <c r="D8" s="23" t="s">
        <v>123</v>
      </c>
      <c r="L8" s="16"/>
    </row>
    <row r="9" spans="2:46" s="1" customFormat="1" ht="16.5" customHeight="1">
      <c r="B9" s="28"/>
      <c r="E9" s="216" t="s">
        <v>2235</v>
      </c>
      <c r="F9" s="218"/>
      <c r="G9" s="218"/>
      <c r="H9" s="218"/>
      <c r="L9" s="28"/>
    </row>
    <row r="10" spans="2:46" s="1" customFormat="1" ht="12" customHeight="1">
      <c r="B10" s="28"/>
      <c r="D10" s="23" t="s">
        <v>125</v>
      </c>
      <c r="L10" s="28"/>
    </row>
    <row r="11" spans="2:46" s="1" customFormat="1" ht="16.5" customHeight="1">
      <c r="B11" s="28"/>
      <c r="E11" s="176" t="s">
        <v>2236</v>
      </c>
      <c r="F11" s="218"/>
      <c r="G11" s="218"/>
      <c r="H11" s="218"/>
      <c r="L11" s="28"/>
    </row>
    <row r="12" spans="2:46" s="1" customFormat="1" ht="11">
      <c r="B12" s="28"/>
      <c r="L12" s="28"/>
    </row>
    <row r="13" spans="2:46" s="1" customFormat="1" ht="12" customHeight="1">
      <c r="B13" s="28"/>
      <c r="D13" s="23" t="s">
        <v>17</v>
      </c>
      <c r="F13" s="21" t="s">
        <v>1</v>
      </c>
      <c r="I13" s="23" t="s">
        <v>18</v>
      </c>
      <c r="J13" s="21" t="s">
        <v>1</v>
      </c>
      <c r="L13" s="28"/>
    </row>
    <row r="14" spans="2:46" s="1" customFormat="1" ht="12" customHeight="1">
      <c r="B14" s="28"/>
      <c r="D14" s="23" t="s">
        <v>19</v>
      </c>
      <c r="F14" s="21" t="s">
        <v>20</v>
      </c>
      <c r="I14" s="23" t="s">
        <v>21</v>
      </c>
      <c r="J14" s="51" t="str">
        <f>'Rekapitulácia stavby'!AN8</f>
        <v>21. 2. 2025</v>
      </c>
      <c r="L14" s="28"/>
    </row>
    <row r="15" spans="2:46" s="1" customFormat="1" ht="10.75" customHeight="1">
      <c r="B15" s="28"/>
      <c r="L15" s="28"/>
    </row>
    <row r="16" spans="2:46" s="1" customFormat="1" ht="12" customHeight="1">
      <c r="B16" s="28"/>
      <c r="D16" s="23" t="s">
        <v>23</v>
      </c>
      <c r="I16" s="23" t="s">
        <v>24</v>
      </c>
      <c r="J16" s="21" t="s">
        <v>1</v>
      </c>
      <c r="L16" s="28"/>
    </row>
    <row r="17" spans="2:12" s="1" customFormat="1" ht="18" customHeight="1">
      <c r="B17" s="28"/>
      <c r="E17" s="21" t="s">
        <v>25</v>
      </c>
      <c r="I17" s="23" t="s">
        <v>26</v>
      </c>
      <c r="J17" s="21" t="s">
        <v>1</v>
      </c>
      <c r="L17" s="28"/>
    </row>
    <row r="18" spans="2:12" s="1" customFormat="1" ht="7" customHeight="1">
      <c r="B18" s="28"/>
      <c r="L18" s="28"/>
    </row>
    <row r="19" spans="2:12" s="1" customFormat="1" ht="12" customHeight="1">
      <c r="B19" s="28"/>
      <c r="D19" s="23" t="s">
        <v>27</v>
      </c>
      <c r="I19" s="23" t="s">
        <v>24</v>
      </c>
      <c r="J19" s="24" t="str">
        <f>'Rekapitulácia stavby'!AN13</f>
        <v>Vyplň údaj</v>
      </c>
      <c r="L19" s="28"/>
    </row>
    <row r="20" spans="2:12" s="1" customFormat="1" ht="18" customHeight="1">
      <c r="B20" s="28"/>
      <c r="E20" s="219" t="str">
        <f>'Rekapitulácia stavby'!E14</f>
        <v>Vyplň údaj</v>
      </c>
      <c r="F20" s="182"/>
      <c r="G20" s="182"/>
      <c r="H20" s="182"/>
      <c r="I20" s="23" t="s">
        <v>26</v>
      </c>
      <c r="J20" s="24" t="str">
        <f>'Rekapitulácia stavby'!AN14</f>
        <v>Vyplň údaj</v>
      </c>
      <c r="L20" s="28"/>
    </row>
    <row r="21" spans="2:12" s="1" customFormat="1" ht="7" customHeight="1">
      <c r="B21" s="28"/>
      <c r="L21" s="28"/>
    </row>
    <row r="22" spans="2:12" s="1" customFormat="1" ht="12" customHeight="1">
      <c r="B22" s="28"/>
      <c r="D22" s="23" t="s">
        <v>29</v>
      </c>
      <c r="I22" s="23" t="s">
        <v>24</v>
      </c>
      <c r="J22" s="21" t="s">
        <v>1</v>
      </c>
      <c r="L22" s="28"/>
    </row>
    <row r="23" spans="2:12" s="1" customFormat="1" ht="18" customHeight="1">
      <c r="B23" s="28"/>
      <c r="E23" s="21" t="s">
        <v>30</v>
      </c>
      <c r="I23" s="23" t="s">
        <v>26</v>
      </c>
      <c r="J23" s="21" t="s">
        <v>1</v>
      </c>
      <c r="L23" s="28"/>
    </row>
    <row r="24" spans="2:12" s="1" customFormat="1" ht="7" customHeight="1">
      <c r="B24" s="28"/>
      <c r="L24" s="28"/>
    </row>
    <row r="25" spans="2:12" s="1" customFormat="1" ht="12" customHeight="1">
      <c r="B25" s="28"/>
      <c r="D25" s="23" t="s">
        <v>32</v>
      </c>
      <c r="I25" s="23" t="s">
        <v>24</v>
      </c>
      <c r="J25" s="21" t="str">
        <f>IF('Rekapitulácia stavby'!AN19="","",'Rekapitulácia stavby'!AN19)</f>
        <v/>
      </c>
      <c r="L25" s="28"/>
    </row>
    <row r="26" spans="2:12" s="1" customFormat="1" ht="18" customHeight="1">
      <c r="B26" s="28"/>
      <c r="E26" s="21" t="str">
        <f>IF('Rekapitulácia stavby'!E20="","",'Rekapitulácia stavby'!E20)</f>
        <v xml:space="preserve"> </v>
      </c>
      <c r="I26" s="23" t="s">
        <v>26</v>
      </c>
      <c r="J26" s="21" t="str">
        <f>IF('Rekapitulácia stavby'!AN20="","",'Rekapitulácia stavby'!AN20)</f>
        <v/>
      </c>
      <c r="L26" s="28"/>
    </row>
    <row r="27" spans="2:12" s="1" customFormat="1" ht="7" customHeight="1">
      <c r="B27" s="28"/>
      <c r="L27" s="28"/>
    </row>
    <row r="28" spans="2:12" s="1" customFormat="1" ht="12" customHeight="1">
      <c r="B28" s="28"/>
      <c r="D28" s="23" t="s">
        <v>34</v>
      </c>
      <c r="L28" s="28"/>
    </row>
    <row r="29" spans="2:12" s="7" customFormat="1" ht="16.5" customHeight="1">
      <c r="B29" s="93"/>
      <c r="E29" s="187" t="s">
        <v>1</v>
      </c>
      <c r="F29" s="187"/>
      <c r="G29" s="187"/>
      <c r="H29" s="187"/>
      <c r="L29" s="93"/>
    </row>
    <row r="30" spans="2:12" s="1" customFormat="1" ht="7" customHeight="1">
      <c r="B30" s="28"/>
      <c r="L30" s="28"/>
    </row>
    <row r="31" spans="2:12" s="1" customFormat="1" ht="7" customHeight="1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25.5" customHeight="1">
      <c r="B32" s="28"/>
      <c r="D32" s="94" t="s">
        <v>35</v>
      </c>
      <c r="J32" s="65">
        <f>ROUND(J136, 2)</f>
        <v>0</v>
      </c>
      <c r="L32" s="28"/>
    </row>
    <row r="33" spans="2:12" s="1" customFormat="1" ht="7" customHeight="1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14.5" customHeight="1">
      <c r="B34" s="28"/>
      <c r="F34" s="31" t="s">
        <v>37</v>
      </c>
      <c r="I34" s="31" t="s">
        <v>36</v>
      </c>
      <c r="J34" s="31" t="s">
        <v>38</v>
      </c>
      <c r="L34" s="28"/>
    </row>
    <row r="35" spans="2:12" s="1" customFormat="1" ht="14.5" customHeight="1">
      <c r="B35" s="28"/>
      <c r="D35" s="54" t="s">
        <v>39</v>
      </c>
      <c r="E35" s="33" t="s">
        <v>40</v>
      </c>
      <c r="F35" s="95">
        <f>ROUND((SUM(BE136:BE227)),  2)</f>
        <v>0</v>
      </c>
      <c r="G35" s="96"/>
      <c r="H35" s="96"/>
      <c r="I35" s="97">
        <v>0.23</v>
      </c>
      <c r="J35" s="95">
        <f>ROUND(((SUM(BE136:BE227))*I35),  2)</f>
        <v>0</v>
      </c>
      <c r="L35" s="28"/>
    </row>
    <row r="36" spans="2:12" s="1" customFormat="1" ht="14.5" customHeight="1">
      <c r="B36" s="28"/>
      <c r="E36" s="33" t="s">
        <v>41</v>
      </c>
      <c r="F36" s="95">
        <f>ROUND((SUM(BF136:BF227)),  2)</f>
        <v>0</v>
      </c>
      <c r="G36" s="96"/>
      <c r="H36" s="96"/>
      <c r="I36" s="97">
        <v>0.23</v>
      </c>
      <c r="J36" s="95">
        <f>ROUND(((SUM(BF136:BF227))*I36),  2)</f>
        <v>0</v>
      </c>
      <c r="L36" s="28"/>
    </row>
    <row r="37" spans="2:12" s="1" customFormat="1" ht="14.5" hidden="1" customHeight="1">
      <c r="B37" s="28"/>
      <c r="E37" s="23" t="s">
        <v>42</v>
      </c>
      <c r="F37" s="85">
        <f>ROUND((SUM(BG136:BG227)),  2)</f>
        <v>0</v>
      </c>
      <c r="I37" s="98">
        <v>0.23</v>
      </c>
      <c r="J37" s="85">
        <f>0</f>
        <v>0</v>
      </c>
      <c r="L37" s="28"/>
    </row>
    <row r="38" spans="2:12" s="1" customFormat="1" ht="14.5" hidden="1" customHeight="1">
      <c r="B38" s="28"/>
      <c r="E38" s="23" t="s">
        <v>43</v>
      </c>
      <c r="F38" s="85">
        <f>ROUND((SUM(BH136:BH227)),  2)</f>
        <v>0</v>
      </c>
      <c r="I38" s="98">
        <v>0.23</v>
      </c>
      <c r="J38" s="85">
        <f>0</f>
        <v>0</v>
      </c>
      <c r="L38" s="28"/>
    </row>
    <row r="39" spans="2:12" s="1" customFormat="1" ht="14.5" hidden="1" customHeight="1">
      <c r="B39" s="28"/>
      <c r="E39" s="33" t="s">
        <v>44</v>
      </c>
      <c r="F39" s="95">
        <f>ROUND((SUM(BI136:BI227)),  2)</f>
        <v>0</v>
      </c>
      <c r="G39" s="96"/>
      <c r="H39" s="96"/>
      <c r="I39" s="97">
        <v>0</v>
      </c>
      <c r="J39" s="95">
        <f>0</f>
        <v>0</v>
      </c>
      <c r="L39" s="28"/>
    </row>
    <row r="40" spans="2:12" s="1" customFormat="1" ht="7" customHeight="1">
      <c r="B40" s="28"/>
      <c r="L40" s="28"/>
    </row>
    <row r="41" spans="2:12" s="1" customFormat="1" ht="25.5" customHeight="1">
      <c r="B41" s="28"/>
      <c r="C41" s="99"/>
      <c r="D41" s="100" t="s">
        <v>45</v>
      </c>
      <c r="E41" s="56"/>
      <c r="F41" s="56"/>
      <c r="G41" s="101" t="s">
        <v>46</v>
      </c>
      <c r="H41" s="102" t="s">
        <v>47</v>
      </c>
      <c r="I41" s="56"/>
      <c r="J41" s="103">
        <f>SUM(J32:J39)</f>
        <v>0</v>
      </c>
      <c r="K41" s="104"/>
      <c r="L41" s="28"/>
    </row>
    <row r="42" spans="2:12" s="1" customFormat="1" ht="14.5" customHeight="1">
      <c r="B42" s="28"/>
      <c r="L42" s="28"/>
    </row>
    <row r="43" spans="2:12" ht="14.5" customHeight="1">
      <c r="B43" s="16"/>
      <c r="L43" s="16"/>
    </row>
    <row r="44" spans="2:12" ht="14.5" customHeight="1">
      <c r="B44" s="16"/>
      <c r="L44" s="16"/>
    </row>
    <row r="45" spans="2:12" ht="14.5" customHeight="1">
      <c r="B45" s="16"/>
      <c r="L45" s="16"/>
    </row>
    <row r="46" spans="2:12" ht="14.5" customHeight="1">
      <c r="B46" s="16"/>
      <c r="L46" s="16"/>
    </row>
    <row r="47" spans="2:12" ht="14.5" customHeight="1">
      <c r="B47" s="16"/>
      <c r="L47" s="16"/>
    </row>
    <row r="48" spans="2:12" ht="14.5" customHeight="1">
      <c r="B48" s="16"/>
      <c r="L48" s="16"/>
    </row>
    <row r="49" spans="2:12" ht="14.5" customHeight="1">
      <c r="B49" s="16"/>
      <c r="L49" s="16"/>
    </row>
    <row r="50" spans="2:12" s="1" customFormat="1" ht="14.5" customHeight="1">
      <c r="B50" s="28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28"/>
    </row>
    <row r="51" spans="2:12" ht="11">
      <c r="B51" s="16"/>
      <c r="L51" s="16"/>
    </row>
    <row r="52" spans="2:12" ht="11">
      <c r="B52" s="16"/>
      <c r="L52" s="16"/>
    </row>
    <row r="53" spans="2:12" ht="11">
      <c r="B53" s="16"/>
      <c r="L53" s="16"/>
    </row>
    <row r="54" spans="2:12" ht="11">
      <c r="B54" s="16"/>
      <c r="L54" s="16"/>
    </row>
    <row r="55" spans="2:12" ht="11">
      <c r="B55" s="16"/>
      <c r="L55" s="16"/>
    </row>
    <row r="56" spans="2:12" ht="11">
      <c r="B56" s="16"/>
      <c r="L56" s="16"/>
    </row>
    <row r="57" spans="2:12" ht="11">
      <c r="B57" s="16"/>
      <c r="L57" s="16"/>
    </row>
    <row r="58" spans="2:12" ht="11">
      <c r="B58" s="16"/>
      <c r="L58" s="16"/>
    </row>
    <row r="59" spans="2:12" ht="11">
      <c r="B59" s="16"/>
      <c r="L59" s="16"/>
    </row>
    <row r="60" spans="2:12" ht="11">
      <c r="B60" s="16"/>
      <c r="L60" s="16"/>
    </row>
    <row r="61" spans="2:12" s="1" customFormat="1" ht="13">
      <c r="B61" s="28"/>
      <c r="D61" s="42" t="s">
        <v>50</v>
      </c>
      <c r="E61" s="30"/>
      <c r="F61" s="105" t="s">
        <v>51</v>
      </c>
      <c r="G61" s="42" t="s">
        <v>50</v>
      </c>
      <c r="H61" s="30"/>
      <c r="I61" s="30"/>
      <c r="J61" s="106" t="s">
        <v>51</v>
      </c>
      <c r="K61" s="30"/>
      <c r="L61" s="28"/>
    </row>
    <row r="62" spans="2:12" ht="11">
      <c r="B62" s="16"/>
      <c r="L62" s="16"/>
    </row>
    <row r="63" spans="2:12" ht="11">
      <c r="B63" s="16"/>
      <c r="L63" s="16"/>
    </row>
    <row r="64" spans="2:12" ht="11">
      <c r="B64" s="16"/>
      <c r="L64" s="16"/>
    </row>
    <row r="65" spans="2:12" s="1" customFormat="1" ht="13">
      <c r="B65" s="28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28"/>
    </row>
    <row r="66" spans="2:12" ht="11">
      <c r="B66" s="16"/>
      <c r="L66" s="16"/>
    </row>
    <row r="67" spans="2:12" ht="11">
      <c r="B67" s="16"/>
      <c r="L67" s="16"/>
    </row>
    <row r="68" spans="2:12" ht="11">
      <c r="B68" s="16"/>
      <c r="L68" s="16"/>
    </row>
    <row r="69" spans="2:12" ht="11">
      <c r="B69" s="16"/>
      <c r="L69" s="16"/>
    </row>
    <row r="70" spans="2:12" ht="11">
      <c r="B70" s="16"/>
      <c r="L70" s="16"/>
    </row>
    <row r="71" spans="2:12" ht="11">
      <c r="B71" s="16"/>
      <c r="L71" s="16"/>
    </row>
    <row r="72" spans="2:12" ht="11">
      <c r="B72" s="16"/>
      <c r="L72" s="16"/>
    </row>
    <row r="73" spans="2:12" ht="11">
      <c r="B73" s="16"/>
      <c r="L73" s="16"/>
    </row>
    <row r="74" spans="2:12" ht="11">
      <c r="B74" s="16"/>
      <c r="L74" s="16"/>
    </row>
    <row r="75" spans="2:12" ht="11">
      <c r="B75" s="16"/>
      <c r="L75" s="16"/>
    </row>
    <row r="76" spans="2:12" s="1" customFormat="1" ht="13">
      <c r="B76" s="28"/>
      <c r="D76" s="42" t="s">
        <v>50</v>
      </c>
      <c r="E76" s="30"/>
      <c r="F76" s="105" t="s">
        <v>51</v>
      </c>
      <c r="G76" s="42" t="s">
        <v>50</v>
      </c>
      <c r="H76" s="30"/>
      <c r="I76" s="30"/>
      <c r="J76" s="106" t="s">
        <v>51</v>
      </c>
      <c r="K76" s="30"/>
      <c r="L76" s="28"/>
    </row>
    <row r="77" spans="2:12" s="1" customFormat="1" ht="14.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12" s="1" customFormat="1" ht="7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5" customHeight="1">
      <c r="B82" s="28"/>
      <c r="C82" s="17" t="s">
        <v>127</v>
      </c>
      <c r="L82" s="28"/>
    </row>
    <row r="83" spans="2:12" s="1" customFormat="1" ht="7" customHeight="1">
      <c r="B83" s="28"/>
      <c r="L83" s="28"/>
    </row>
    <row r="84" spans="2:12" s="1" customFormat="1" ht="12" customHeight="1">
      <c r="B84" s="28"/>
      <c r="C84" s="23" t="s">
        <v>15</v>
      </c>
      <c r="L84" s="28"/>
    </row>
    <row r="85" spans="2:12" s="1" customFormat="1" ht="16.5" customHeight="1">
      <c r="B85" s="28"/>
      <c r="E85" s="216" t="str">
        <f>E7</f>
        <v>Lezecké centrum HK Neolit</v>
      </c>
      <c r="F85" s="217"/>
      <c r="G85" s="217"/>
      <c r="H85" s="217"/>
      <c r="L85" s="28"/>
    </row>
    <row r="86" spans="2:12" ht="12" customHeight="1">
      <c r="B86" s="16"/>
      <c r="C86" s="23" t="s">
        <v>123</v>
      </c>
      <c r="L86" s="16"/>
    </row>
    <row r="87" spans="2:12" s="1" customFormat="1" ht="16.5" customHeight="1">
      <c r="B87" s="28"/>
      <c r="E87" s="216" t="s">
        <v>2235</v>
      </c>
      <c r="F87" s="218"/>
      <c r="G87" s="218"/>
      <c r="H87" s="218"/>
      <c r="L87" s="28"/>
    </row>
    <row r="88" spans="2:12" s="1" customFormat="1" ht="12" customHeight="1">
      <c r="B88" s="28"/>
      <c r="C88" s="23" t="s">
        <v>125</v>
      </c>
      <c r="L88" s="28"/>
    </row>
    <row r="89" spans="2:12" s="1" customFormat="1" ht="16.5" customHeight="1">
      <c r="B89" s="28"/>
      <c r="E89" s="176" t="str">
        <f>E11</f>
        <v>SO 01a - Lezecké centrum - práce HSV, PSV</v>
      </c>
      <c r="F89" s="218"/>
      <c r="G89" s="218"/>
      <c r="H89" s="218"/>
      <c r="L89" s="28"/>
    </row>
    <row r="90" spans="2:12" s="1" customFormat="1" ht="7" customHeight="1">
      <c r="B90" s="28"/>
      <c r="L90" s="28"/>
    </row>
    <row r="91" spans="2:12" s="1" customFormat="1" ht="12" customHeight="1">
      <c r="B91" s="28"/>
      <c r="C91" s="23" t="s">
        <v>19</v>
      </c>
      <c r="F91" s="21" t="str">
        <f>F14</f>
        <v>Martin</v>
      </c>
      <c r="I91" s="23" t="s">
        <v>21</v>
      </c>
      <c r="J91" s="51" t="str">
        <f>IF(J14="","",J14)</f>
        <v>21. 2. 2025</v>
      </c>
      <c r="L91" s="28"/>
    </row>
    <row r="92" spans="2:12" s="1" customFormat="1" ht="7" customHeight="1">
      <c r="B92" s="28"/>
      <c r="L92" s="28"/>
    </row>
    <row r="93" spans="2:12" s="1" customFormat="1" ht="15.25" customHeight="1">
      <c r="B93" s="28"/>
      <c r="C93" s="23" t="s">
        <v>23</v>
      </c>
      <c r="F93" s="21" t="str">
        <f>E17</f>
        <v>Horolezecký klub Neolit o.z.</v>
      </c>
      <c r="I93" s="23" t="s">
        <v>29</v>
      </c>
      <c r="J93" s="26" t="str">
        <f>E23</f>
        <v>Hplus a.s.</v>
      </c>
      <c r="L93" s="28"/>
    </row>
    <row r="94" spans="2:12" s="1" customFormat="1" ht="15.25" customHeight="1">
      <c r="B94" s="28"/>
      <c r="C94" s="23" t="s">
        <v>27</v>
      </c>
      <c r="F94" s="21" t="str">
        <f>IF(E20="","",E20)</f>
        <v>Vyplň údaj</v>
      </c>
      <c r="I94" s="23" t="s">
        <v>32</v>
      </c>
      <c r="J94" s="26" t="str">
        <f>E26</f>
        <v xml:space="preserve"> </v>
      </c>
      <c r="L94" s="28"/>
    </row>
    <row r="95" spans="2:12" s="1" customFormat="1" ht="10.25" customHeight="1">
      <c r="B95" s="28"/>
      <c r="L95" s="28"/>
    </row>
    <row r="96" spans="2:12" s="1" customFormat="1" ht="29.25" customHeight="1">
      <c r="B96" s="28"/>
      <c r="C96" s="107" t="s">
        <v>128</v>
      </c>
      <c r="D96" s="99"/>
      <c r="E96" s="99"/>
      <c r="F96" s="99"/>
      <c r="G96" s="99"/>
      <c r="H96" s="99"/>
      <c r="I96" s="99"/>
      <c r="J96" s="108" t="s">
        <v>129</v>
      </c>
      <c r="K96" s="99"/>
      <c r="L96" s="28"/>
    </row>
    <row r="97" spans="2:47" s="1" customFormat="1" ht="10.25" customHeight="1">
      <c r="B97" s="28"/>
      <c r="L97" s="28"/>
    </row>
    <row r="98" spans="2:47" s="1" customFormat="1" ht="22.75" customHeight="1">
      <c r="B98" s="28"/>
      <c r="C98" s="109" t="s">
        <v>130</v>
      </c>
      <c r="J98" s="65">
        <f>J136</f>
        <v>0</v>
      </c>
      <c r="L98" s="28"/>
      <c r="AU98" s="13" t="s">
        <v>131</v>
      </c>
    </row>
    <row r="99" spans="2:47" s="8" customFormat="1" ht="25" customHeight="1">
      <c r="B99" s="110"/>
      <c r="D99" s="111" t="s">
        <v>132</v>
      </c>
      <c r="E99" s="112"/>
      <c r="F99" s="112"/>
      <c r="G99" s="112"/>
      <c r="H99" s="112"/>
      <c r="I99" s="112"/>
      <c r="J99" s="113">
        <f>J137</f>
        <v>0</v>
      </c>
      <c r="L99" s="110"/>
    </row>
    <row r="100" spans="2:47" s="9" customFormat="1" ht="20" customHeight="1">
      <c r="B100" s="114"/>
      <c r="D100" s="115" t="s">
        <v>135</v>
      </c>
      <c r="E100" s="116"/>
      <c r="F100" s="116"/>
      <c r="G100" s="116"/>
      <c r="H100" s="116"/>
      <c r="I100" s="116"/>
      <c r="J100" s="117">
        <f>J138</f>
        <v>0</v>
      </c>
      <c r="L100" s="114"/>
    </row>
    <row r="101" spans="2:47" s="9" customFormat="1" ht="20" customHeight="1">
      <c r="B101" s="114"/>
      <c r="D101" s="115" t="s">
        <v>137</v>
      </c>
      <c r="E101" s="116"/>
      <c r="F101" s="116"/>
      <c r="G101" s="116"/>
      <c r="H101" s="116"/>
      <c r="I101" s="116"/>
      <c r="J101" s="117">
        <f>J141</f>
        <v>0</v>
      </c>
      <c r="L101" s="114"/>
    </row>
    <row r="102" spans="2:47" s="9" customFormat="1" ht="20" customHeight="1">
      <c r="B102" s="114"/>
      <c r="D102" s="115" t="s">
        <v>139</v>
      </c>
      <c r="E102" s="116"/>
      <c r="F102" s="116"/>
      <c r="G102" s="116"/>
      <c r="H102" s="116"/>
      <c r="I102" s="116"/>
      <c r="J102" s="117">
        <f>J145</f>
        <v>0</v>
      </c>
      <c r="L102" s="114"/>
    </row>
    <row r="103" spans="2:47" s="8" customFormat="1" ht="25" customHeight="1">
      <c r="B103" s="110"/>
      <c r="D103" s="111" t="s">
        <v>140</v>
      </c>
      <c r="E103" s="112"/>
      <c r="F103" s="112"/>
      <c r="G103" s="112"/>
      <c r="H103" s="112"/>
      <c r="I103" s="112"/>
      <c r="J103" s="113">
        <f>J147</f>
        <v>0</v>
      </c>
      <c r="L103" s="110"/>
    </row>
    <row r="104" spans="2:47" s="9" customFormat="1" ht="20" customHeight="1">
      <c r="B104" s="114"/>
      <c r="D104" s="115" t="s">
        <v>1059</v>
      </c>
      <c r="E104" s="116"/>
      <c r="F104" s="116"/>
      <c r="G104" s="116"/>
      <c r="H104" s="116"/>
      <c r="I104" s="116"/>
      <c r="J104" s="117">
        <f>J148</f>
        <v>0</v>
      </c>
      <c r="L104" s="114"/>
    </row>
    <row r="105" spans="2:47" s="9" customFormat="1" ht="20" customHeight="1">
      <c r="B105" s="114"/>
      <c r="D105" s="115" t="s">
        <v>1060</v>
      </c>
      <c r="E105" s="116"/>
      <c r="F105" s="116"/>
      <c r="G105" s="116"/>
      <c r="H105" s="116"/>
      <c r="I105" s="116"/>
      <c r="J105" s="117">
        <f>J154</f>
        <v>0</v>
      </c>
      <c r="L105" s="114"/>
    </row>
    <row r="106" spans="2:47" s="9" customFormat="1" ht="20" customHeight="1">
      <c r="B106" s="114"/>
      <c r="D106" s="115" t="s">
        <v>1061</v>
      </c>
      <c r="E106" s="116"/>
      <c r="F106" s="116"/>
      <c r="G106" s="116"/>
      <c r="H106" s="116"/>
      <c r="I106" s="116"/>
      <c r="J106" s="117">
        <f>J164</f>
        <v>0</v>
      </c>
      <c r="L106" s="114"/>
    </row>
    <row r="107" spans="2:47" s="9" customFormat="1" ht="20" customHeight="1">
      <c r="B107" s="114"/>
      <c r="D107" s="115" t="s">
        <v>144</v>
      </c>
      <c r="E107" s="116"/>
      <c r="F107" s="116"/>
      <c r="G107" s="116"/>
      <c r="H107" s="116"/>
      <c r="I107" s="116"/>
      <c r="J107" s="117">
        <f>J178</f>
        <v>0</v>
      </c>
      <c r="L107" s="114"/>
    </row>
    <row r="108" spans="2:47" s="9" customFormat="1" ht="20" customHeight="1">
      <c r="B108" s="114"/>
      <c r="D108" s="115" t="s">
        <v>146</v>
      </c>
      <c r="E108" s="116"/>
      <c r="F108" s="116"/>
      <c r="G108" s="116"/>
      <c r="H108" s="116"/>
      <c r="I108" s="116"/>
      <c r="J108" s="117">
        <f>J181</f>
        <v>0</v>
      </c>
      <c r="L108" s="114"/>
    </row>
    <row r="109" spans="2:47" s="9" customFormat="1" ht="20" customHeight="1">
      <c r="B109" s="114"/>
      <c r="D109" s="115" t="s">
        <v>149</v>
      </c>
      <c r="E109" s="116"/>
      <c r="F109" s="116"/>
      <c r="G109" s="116"/>
      <c r="H109" s="116"/>
      <c r="I109" s="116"/>
      <c r="J109" s="117">
        <f>J190</f>
        <v>0</v>
      </c>
      <c r="L109" s="114"/>
    </row>
    <row r="110" spans="2:47" s="9" customFormat="1" ht="20" customHeight="1">
      <c r="B110" s="114"/>
      <c r="D110" s="115" t="s">
        <v>153</v>
      </c>
      <c r="E110" s="116"/>
      <c r="F110" s="116"/>
      <c r="G110" s="116"/>
      <c r="H110" s="116"/>
      <c r="I110" s="116"/>
      <c r="J110" s="117">
        <f>J196</f>
        <v>0</v>
      </c>
      <c r="L110" s="114"/>
    </row>
    <row r="111" spans="2:47" s="8" customFormat="1" ht="25" customHeight="1">
      <c r="B111" s="110"/>
      <c r="D111" s="111" t="s">
        <v>154</v>
      </c>
      <c r="E111" s="112"/>
      <c r="F111" s="112"/>
      <c r="G111" s="112"/>
      <c r="H111" s="112"/>
      <c r="I111" s="112"/>
      <c r="J111" s="113">
        <f>J199</f>
        <v>0</v>
      </c>
      <c r="L111" s="110"/>
    </row>
    <row r="112" spans="2:47" s="9" customFormat="1" ht="20" customHeight="1">
      <c r="B112" s="114"/>
      <c r="D112" s="115" t="s">
        <v>2237</v>
      </c>
      <c r="E112" s="116"/>
      <c r="F112" s="116"/>
      <c r="G112" s="116"/>
      <c r="H112" s="116"/>
      <c r="I112" s="116"/>
      <c r="J112" s="117">
        <f>J200</f>
        <v>0</v>
      </c>
      <c r="L112" s="114"/>
    </row>
    <row r="113" spans="2:12" s="8" customFormat="1" ht="25" customHeight="1">
      <c r="B113" s="110"/>
      <c r="D113" s="111" t="s">
        <v>159</v>
      </c>
      <c r="E113" s="112"/>
      <c r="F113" s="112"/>
      <c r="G113" s="112"/>
      <c r="H113" s="112"/>
      <c r="I113" s="112"/>
      <c r="J113" s="113">
        <f>J204</f>
        <v>0</v>
      </c>
      <c r="L113" s="110"/>
    </row>
    <row r="114" spans="2:12" s="9" customFormat="1" ht="20" customHeight="1">
      <c r="B114" s="114"/>
      <c r="D114" s="115" t="s">
        <v>1495</v>
      </c>
      <c r="E114" s="116"/>
      <c r="F114" s="116"/>
      <c r="G114" s="116"/>
      <c r="H114" s="116"/>
      <c r="I114" s="116"/>
      <c r="J114" s="117">
        <f>J205</f>
        <v>0</v>
      </c>
      <c r="L114" s="114"/>
    </row>
    <row r="115" spans="2:12" s="1" customFormat="1" ht="21.75" customHeight="1">
      <c r="B115" s="28"/>
      <c r="L115" s="28"/>
    </row>
    <row r="116" spans="2:12" s="1" customFormat="1" ht="7" customHeight="1">
      <c r="B116" s="43"/>
      <c r="C116" s="44"/>
      <c r="D116" s="44"/>
      <c r="E116" s="44"/>
      <c r="F116" s="44"/>
      <c r="G116" s="44"/>
      <c r="H116" s="44"/>
      <c r="I116" s="44"/>
      <c r="J116" s="44"/>
      <c r="K116" s="44"/>
      <c r="L116" s="28"/>
    </row>
    <row r="120" spans="2:12" s="1" customFormat="1" ht="7" customHeight="1">
      <c r="B120" s="45"/>
      <c r="C120" s="46"/>
      <c r="D120" s="46"/>
      <c r="E120" s="46"/>
      <c r="F120" s="46"/>
      <c r="G120" s="46"/>
      <c r="H120" s="46"/>
      <c r="I120" s="46"/>
      <c r="J120" s="46"/>
      <c r="K120" s="46"/>
      <c r="L120" s="28"/>
    </row>
    <row r="121" spans="2:12" s="1" customFormat="1" ht="25" customHeight="1">
      <c r="B121" s="28"/>
      <c r="C121" s="17" t="s">
        <v>162</v>
      </c>
      <c r="L121" s="28"/>
    </row>
    <row r="122" spans="2:12" s="1" customFormat="1" ht="7" customHeight="1">
      <c r="B122" s="28"/>
      <c r="L122" s="28"/>
    </row>
    <row r="123" spans="2:12" s="1" customFormat="1" ht="12" customHeight="1">
      <c r="B123" s="28"/>
      <c r="C123" s="23" t="s">
        <v>15</v>
      </c>
      <c r="L123" s="28"/>
    </row>
    <row r="124" spans="2:12" s="1" customFormat="1" ht="16.5" customHeight="1">
      <c r="B124" s="28"/>
      <c r="E124" s="216" t="str">
        <f>E7</f>
        <v>Lezecké centrum HK Neolit</v>
      </c>
      <c r="F124" s="217"/>
      <c r="G124" s="217"/>
      <c r="H124" s="217"/>
      <c r="L124" s="28"/>
    </row>
    <row r="125" spans="2:12" ht="12" customHeight="1">
      <c r="B125" s="16"/>
      <c r="C125" s="23" t="s">
        <v>123</v>
      </c>
      <c r="L125" s="16"/>
    </row>
    <row r="126" spans="2:12" s="1" customFormat="1" ht="16.5" customHeight="1">
      <c r="B126" s="28"/>
      <c r="E126" s="216" t="s">
        <v>2235</v>
      </c>
      <c r="F126" s="218"/>
      <c r="G126" s="218"/>
      <c r="H126" s="218"/>
      <c r="L126" s="28"/>
    </row>
    <row r="127" spans="2:12" s="1" customFormat="1" ht="12" customHeight="1">
      <c r="B127" s="28"/>
      <c r="C127" s="23" t="s">
        <v>125</v>
      </c>
      <c r="L127" s="28"/>
    </row>
    <row r="128" spans="2:12" s="1" customFormat="1" ht="16.5" customHeight="1">
      <c r="B128" s="28"/>
      <c r="E128" s="176" t="str">
        <f>E11</f>
        <v>SO 01a - Lezecké centrum - práce HSV, PSV</v>
      </c>
      <c r="F128" s="218"/>
      <c r="G128" s="218"/>
      <c r="H128" s="218"/>
      <c r="L128" s="28"/>
    </row>
    <row r="129" spans="2:65" s="1" customFormat="1" ht="7" customHeight="1">
      <c r="B129" s="28"/>
      <c r="L129" s="28"/>
    </row>
    <row r="130" spans="2:65" s="1" customFormat="1" ht="12" customHeight="1">
      <c r="B130" s="28"/>
      <c r="C130" s="23" t="s">
        <v>19</v>
      </c>
      <c r="F130" s="21" t="str">
        <f>F14</f>
        <v>Martin</v>
      </c>
      <c r="I130" s="23" t="s">
        <v>21</v>
      </c>
      <c r="J130" s="51" t="str">
        <f>IF(J14="","",J14)</f>
        <v>21. 2. 2025</v>
      </c>
      <c r="L130" s="28"/>
    </row>
    <row r="131" spans="2:65" s="1" customFormat="1" ht="7" customHeight="1">
      <c r="B131" s="28"/>
      <c r="L131" s="28"/>
    </row>
    <row r="132" spans="2:65" s="1" customFormat="1" ht="15.25" customHeight="1">
      <c r="B132" s="28"/>
      <c r="C132" s="23" t="s">
        <v>23</v>
      </c>
      <c r="F132" s="21" t="str">
        <f>E17</f>
        <v>Horolezecký klub Neolit o.z.</v>
      </c>
      <c r="I132" s="23" t="s">
        <v>29</v>
      </c>
      <c r="J132" s="26" t="str">
        <f>E23</f>
        <v>Hplus a.s.</v>
      </c>
      <c r="L132" s="28"/>
    </row>
    <row r="133" spans="2:65" s="1" customFormat="1" ht="15.25" customHeight="1">
      <c r="B133" s="28"/>
      <c r="C133" s="23" t="s">
        <v>27</v>
      </c>
      <c r="F133" s="21" t="str">
        <f>IF(E20="","",E20)</f>
        <v>Vyplň údaj</v>
      </c>
      <c r="I133" s="23" t="s">
        <v>32</v>
      </c>
      <c r="J133" s="26" t="str">
        <f>E26</f>
        <v xml:space="preserve"> </v>
      </c>
      <c r="L133" s="28"/>
    </row>
    <row r="134" spans="2:65" s="1" customFormat="1" ht="10.25" customHeight="1">
      <c r="B134" s="28"/>
      <c r="L134" s="28"/>
    </row>
    <row r="135" spans="2:65" s="10" customFormat="1" ht="29.25" customHeight="1">
      <c r="B135" s="118"/>
      <c r="C135" s="119" t="s">
        <v>163</v>
      </c>
      <c r="D135" s="120" t="s">
        <v>60</v>
      </c>
      <c r="E135" s="120" t="s">
        <v>56</v>
      </c>
      <c r="F135" s="120" t="s">
        <v>57</v>
      </c>
      <c r="G135" s="120" t="s">
        <v>164</v>
      </c>
      <c r="H135" s="120" t="s">
        <v>165</v>
      </c>
      <c r="I135" s="120" t="s">
        <v>166</v>
      </c>
      <c r="J135" s="121" t="s">
        <v>129</v>
      </c>
      <c r="K135" s="122" t="s">
        <v>167</v>
      </c>
      <c r="L135" s="118"/>
      <c r="M135" s="58" t="s">
        <v>1</v>
      </c>
      <c r="N135" s="59" t="s">
        <v>39</v>
      </c>
      <c r="O135" s="59" t="s">
        <v>168</v>
      </c>
      <c r="P135" s="59" t="s">
        <v>169</v>
      </c>
      <c r="Q135" s="59" t="s">
        <v>170</v>
      </c>
      <c r="R135" s="59" t="s">
        <v>171</v>
      </c>
      <c r="S135" s="59" t="s">
        <v>172</v>
      </c>
      <c r="T135" s="60" t="s">
        <v>173</v>
      </c>
    </row>
    <row r="136" spans="2:65" s="1" customFormat="1" ht="22.75" customHeight="1">
      <c r="B136" s="28"/>
      <c r="C136" s="63" t="s">
        <v>130</v>
      </c>
      <c r="J136" s="123">
        <f>BK136</f>
        <v>0</v>
      </c>
      <c r="L136" s="28"/>
      <c r="M136" s="61"/>
      <c r="N136" s="52"/>
      <c r="O136" s="52"/>
      <c r="P136" s="124">
        <f>P137+P147+P199+P204</f>
        <v>0</v>
      </c>
      <c r="Q136" s="52"/>
      <c r="R136" s="124">
        <f>R137+R147+R199+R204</f>
        <v>16.821782772500001</v>
      </c>
      <c r="S136" s="52"/>
      <c r="T136" s="125">
        <f>T137+T147+T199+T204</f>
        <v>0</v>
      </c>
      <c r="AT136" s="13" t="s">
        <v>74</v>
      </c>
      <c r="AU136" s="13" t="s">
        <v>131</v>
      </c>
      <c r="BK136" s="126">
        <f>BK137+BK147+BK199+BK204</f>
        <v>0</v>
      </c>
    </row>
    <row r="137" spans="2:65" s="11" customFormat="1" ht="26" customHeight="1">
      <c r="B137" s="127"/>
      <c r="D137" s="128" t="s">
        <v>74</v>
      </c>
      <c r="E137" s="129" t="s">
        <v>174</v>
      </c>
      <c r="F137" s="129" t="s">
        <v>175</v>
      </c>
      <c r="I137" s="130"/>
      <c r="J137" s="131">
        <f>BK137</f>
        <v>0</v>
      </c>
      <c r="L137" s="127"/>
      <c r="M137" s="132"/>
      <c r="P137" s="133">
        <f>P138+P141+P145</f>
        <v>0</v>
      </c>
      <c r="R137" s="133">
        <f>R138+R141+R145</f>
        <v>16.027791950000001</v>
      </c>
      <c r="T137" s="134">
        <f>T138+T141+T145</f>
        <v>0</v>
      </c>
      <c r="AR137" s="128" t="s">
        <v>82</v>
      </c>
      <c r="AT137" s="135" t="s">
        <v>74</v>
      </c>
      <c r="AU137" s="135" t="s">
        <v>75</v>
      </c>
      <c r="AY137" s="128" t="s">
        <v>176</v>
      </c>
      <c r="BK137" s="136">
        <f>BK138+BK141+BK145</f>
        <v>0</v>
      </c>
    </row>
    <row r="138" spans="2:65" s="11" customFormat="1" ht="22.75" customHeight="1">
      <c r="B138" s="127"/>
      <c r="D138" s="128" t="s">
        <v>74</v>
      </c>
      <c r="E138" s="137" t="s">
        <v>187</v>
      </c>
      <c r="F138" s="137" t="s">
        <v>314</v>
      </c>
      <c r="I138" s="130"/>
      <c r="J138" s="138">
        <f>BK138</f>
        <v>0</v>
      </c>
      <c r="L138" s="127"/>
      <c r="M138" s="132"/>
      <c r="P138" s="133">
        <f>SUM(P139:P140)</f>
        <v>0</v>
      </c>
      <c r="R138" s="133">
        <f>SUM(R139:R140)</f>
        <v>4.5765644500000002</v>
      </c>
      <c r="T138" s="134">
        <f>SUM(T139:T140)</f>
        <v>0</v>
      </c>
      <c r="AR138" s="128" t="s">
        <v>82</v>
      </c>
      <c r="AT138" s="135" t="s">
        <v>74</v>
      </c>
      <c r="AU138" s="135" t="s">
        <v>82</v>
      </c>
      <c r="AY138" s="128" t="s">
        <v>176</v>
      </c>
      <c r="BK138" s="136">
        <f>SUM(BK139:BK140)</f>
        <v>0</v>
      </c>
    </row>
    <row r="139" spans="2:65" s="1" customFormat="1" ht="24.25" customHeight="1">
      <c r="B139" s="28"/>
      <c r="C139" s="139" t="s">
        <v>82</v>
      </c>
      <c r="D139" s="139" t="s">
        <v>178</v>
      </c>
      <c r="E139" s="140" t="s">
        <v>337</v>
      </c>
      <c r="F139" s="141" t="s">
        <v>338</v>
      </c>
      <c r="G139" s="142" t="s">
        <v>334</v>
      </c>
      <c r="H139" s="143">
        <v>4</v>
      </c>
      <c r="I139" s="144"/>
      <c r="J139" s="145">
        <f>ROUND(I139*H139,2)</f>
        <v>0</v>
      </c>
      <c r="K139" s="146"/>
      <c r="L139" s="28"/>
      <c r="M139" s="147" t="s">
        <v>1</v>
      </c>
      <c r="N139" s="148" t="s">
        <v>41</v>
      </c>
      <c r="P139" s="149">
        <f>O139*H139</f>
        <v>0</v>
      </c>
      <c r="Q139" s="149">
        <v>3.9870000000000003E-2</v>
      </c>
      <c r="R139" s="149">
        <f>Q139*H139</f>
        <v>0.15948000000000001</v>
      </c>
      <c r="S139" s="149">
        <v>0</v>
      </c>
      <c r="T139" s="150">
        <f>S139*H139</f>
        <v>0</v>
      </c>
      <c r="AR139" s="151" t="s">
        <v>182</v>
      </c>
      <c r="AT139" s="151" t="s">
        <v>178</v>
      </c>
      <c r="AU139" s="151" t="s">
        <v>88</v>
      </c>
      <c r="AY139" s="13" t="s">
        <v>176</v>
      </c>
      <c r="BE139" s="152">
        <f>IF(N139="základná",J139,0)</f>
        <v>0</v>
      </c>
      <c r="BF139" s="152">
        <f>IF(N139="znížená",J139,0)</f>
        <v>0</v>
      </c>
      <c r="BG139" s="152">
        <f>IF(N139="zákl. prenesená",J139,0)</f>
        <v>0</v>
      </c>
      <c r="BH139" s="152">
        <f>IF(N139="zníž. prenesená",J139,0)</f>
        <v>0</v>
      </c>
      <c r="BI139" s="152">
        <f>IF(N139="nulová",J139,0)</f>
        <v>0</v>
      </c>
      <c r="BJ139" s="13" t="s">
        <v>88</v>
      </c>
      <c r="BK139" s="152">
        <f>ROUND(I139*H139,2)</f>
        <v>0</v>
      </c>
      <c r="BL139" s="13" t="s">
        <v>182</v>
      </c>
      <c r="BM139" s="151" t="s">
        <v>2238</v>
      </c>
    </row>
    <row r="140" spans="2:65" s="1" customFormat="1" ht="33" customHeight="1">
      <c r="B140" s="28"/>
      <c r="C140" s="139" t="s">
        <v>88</v>
      </c>
      <c r="D140" s="139" t="s">
        <v>178</v>
      </c>
      <c r="E140" s="140" t="s">
        <v>345</v>
      </c>
      <c r="F140" s="141" t="s">
        <v>346</v>
      </c>
      <c r="G140" s="142" t="s">
        <v>247</v>
      </c>
      <c r="H140" s="143">
        <v>39.905000000000001</v>
      </c>
      <c r="I140" s="144"/>
      <c r="J140" s="145">
        <f>ROUND(I140*H140,2)</f>
        <v>0</v>
      </c>
      <c r="K140" s="146"/>
      <c r="L140" s="28"/>
      <c r="M140" s="147" t="s">
        <v>1</v>
      </c>
      <c r="N140" s="148" t="s">
        <v>41</v>
      </c>
      <c r="P140" s="149">
        <f>O140*H140</f>
        <v>0</v>
      </c>
      <c r="Q140" s="149">
        <v>0.11069</v>
      </c>
      <c r="R140" s="149">
        <f>Q140*H140</f>
        <v>4.4170844499999999</v>
      </c>
      <c r="S140" s="149">
        <v>0</v>
      </c>
      <c r="T140" s="150">
        <f>S140*H140</f>
        <v>0</v>
      </c>
      <c r="AR140" s="151" t="s">
        <v>182</v>
      </c>
      <c r="AT140" s="151" t="s">
        <v>178</v>
      </c>
      <c r="AU140" s="151" t="s">
        <v>88</v>
      </c>
      <c r="AY140" s="13" t="s">
        <v>176</v>
      </c>
      <c r="BE140" s="152">
        <f>IF(N140="základná",J140,0)</f>
        <v>0</v>
      </c>
      <c r="BF140" s="152">
        <f>IF(N140="znížená",J140,0)</f>
        <v>0</v>
      </c>
      <c r="BG140" s="152">
        <f>IF(N140="zákl. prenesená",J140,0)</f>
        <v>0</v>
      </c>
      <c r="BH140" s="152">
        <f>IF(N140="zníž. prenesená",J140,0)</f>
        <v>0</v>
      </c>
      <c r="BI140" s="152">
        <f>IF(N140="nulová",J140,0)</f>
        <v>0</v>
      </c>
      <c r="BJ140" s="13" t="s">
        <v>88</v>
      </c>
      <c r="BK140" s="152">
        <f>ROUND(I140*H140,2)</f>
        <v>0</v>
      </c>
      <c r="BL140" s="13" t="s">
        <v>182</v>
      </c>
      <c r="BM140" s="151" t="s">
        <v>2239</v>
      </c>
    </row>
    <row r="141" spans="2:65" s="11" customFormat="1" ht="22.75" customHeight="1">
      <c r="B141" s="127"/>
      <c r="D141" s="128" t="s">
        <v>74</v>
      </c>
      <c r="E141" s="137" t="s">
        <v>198</v>
      </c>
      <c r="F141" s="137" t="s">
        <v>361</v>
      </c>
      <c r="I141" s="130"/>
      <c r="J141" s="138">
        <f>BK141</f>
        <v>0</v>
      </c>
      <c r="L141" s="127"/>
      <c r="M141" s="132"/>
      <c r="P141" s="133">
        <f>SUM(P142:P144)</f>
        <v>0</v>
      </c>
      <c r="R141" s="133">
        <f>SUM(R142:R144)</f>
        <v>11.4512275</v>
      </c>
      <c r="T141" s="134">
        <f>SUM(T142:T144)</f>
        <v>0</v>
      </c>
      <c r="AR141" s="128" t="s">
        <v>82</v>
      </c>
      <c r="AT141" s="135" t="s">
        <v>74</v>
      </c>
      <c r="AU141" s="135" t="s">
        <v>82</v>
      </c>
      <c r="AY141" s="128" t="s">
        <v>176</v>
      </c>
      <c r="BK141" s="136">
        <f>SUM(BK142:BK144)</f>
        <v>0</v>
      </c>
    </row>
    <row r="142" spans="2:65" s="1" customFormat="1" ht="16.5" customHeight="1">
      <c r="B142" s="28"/>
      <c r="C142" s="139" t="s">
        <v>187</v>
      </c>
      <c r="D142" s="139" t="s">
        <v>178</v>
      </c>
      <c r="E142" s="140" t="s">
        <v>363</v>
      </c>
      <c r="F142" s="141" t="s">
        <v>364</v>
      </c>
      <c r="G142" s="142" t="s">
        <v>247</v>
      </c>
      <c r="H142" s="143">
        <v>73.150000000000006</v>
      </c>
      <c r="I142" s="144"/>
      <c r="J142" s="145">
        <f>ROUND(I142*H142,2)</f>
        <v>0</v>
      </c>
      <c r="K142" s="146"/>
      <c r="L142" s="28"/>
      <c r="M142" s="147" t="s">
        <v>1</v>
      </c>
      <c r="N142" s="148" t="s">
        <v>41</v>
      </c>
      <c r="P142" s="149">
        <f>O142*H142</f>
        <v>0</v>
      </c>
      <c r="Q142" s="149">
        <v>4.4600000000000004E-3</v>
      </c>
      <c r="R142" s="149">
        <f>Q142*H142</f>
        <v>0.32624900000000007</v>
      </c>
      <c r="S142" s="149">
        <v>0</v>
      </c>
      <c r="T142" s="150">
        <f>S142*H142</f>
        <v>0</v>
      </c>
      <c r="AR142" s="151" t="s">
        <v>182</v>
      </c>
      <c r="AT142" s="151" t="s">
        <v>178</v>
      </c>
      <c r="AU142" s="151" t="s">
        <v>88</v>
      </c>
      <c r="AY142" s="13" t="s">
        <v>176</v>
      </c>
      <c r="BE142" s="152">
        <f>IF(N142="základná",J142,0)</f>
        <v>0</v>
      </c>
      <c r="BF142" s="152">
        <f>IF(N142="znížená",J142,0)</f>
        <v>0</v>
      </c>
      <c r="BG142" s="152">
        <f>IF(N142="zákl. prenesená",J142,0)</f>
        <v>0</v>
      </c>
      <c r="BH142" s="152">
        <f>IF(N142="zníž. prenesená",J142,0)</f>
        <v>0</v>
      </c>
      <c r="BI142" s="152">
        <f>IF(N142="nulová",J142,0)</f>
        <v>0</v>
      </c>
      <c r="BJ142" s="13" t="s">
        <v>88</v>
      </c>
      <c r="BK142" s="152">
        <f>ROUND(I142*H142,2)</f>
        <v>0</v>
      </c>
      <c r="BL142" s="13" t="s">
        <v>182</v>
      </c>
      <c r="BM142" s="151" t="s">
        <v>2240</v>
      </c>
    </row>
    <row r="143" spans="2:65" s="1" customFormat="1" ht="24.25" customHeight="1">
      <c r="B143" s="28"/>
      <c r="C143" s="139" t="s">
        <v>182</v>
      </c>
      <c r="D143" s="139" t="s">
        <v>178</v>
      </c>
      <c r="E143" s="140" t="s">
        <v>367</v>
      </c>
      <c r="F143" s="141" t="s">
        <v>368</v>
      </c>
      <c r="G143" s="142" t="s">
        <v>247</v>
      </c>
      <c r="H143" s="143">
        <v>73.150000000000006</v>
      </c>
      <c r="I143" s="144"/>
      <c r="J143" s="145">
        <f>ROUND(I143*H143,2)</f>
        <v>0</v>
      </c>
      <c r="K143" s="146"/>
      <c r="L143" s="28"/>
      <c r="M143" s="147" t="s">
        <v>1</v>
      </c>
      <c r="N143" s="148" t="s">
        <v>41</v>
      </c>
      <c r="P143" s="149">
        <f>O143*H143</f>
        <v>0</v>
      </c>
      <c r="Q143" s="149">
        <v>5.1500000000000001E-3</v>
      </c>
      <c r="R143" s="149">
        <f>Q143*H143</f>
        <v>0.37672250000000002</v>
      </c>
      <c r="S143" s="149">
        <v>0</v>
      </c>
      <c r="T143" s="150">
        <f>S143*H143</f>
        <v>0</v>
      </c>
      <c r="AR143" s="151" t="s">
        <v>182</v>
      </c>
      <c r="AT143" s="151" t="s">
        <v>178</v>
      </c>
      <c r="AU143" s="151" t="s">
        <v>88</v>
      </c>
      <c r="AY143" s="13" t="s">
        <v>176</v>
      </c>
      <c r="BE143" s="152">
        <f>IF(N143="základná",J143,0)</f>
        <v>0</v>
      </c>
      <c r="BF143" s="152">
        <f>IF(N143="znížená",J143,0)</f>
        <v>0</v>
      </c>
      <c r="BG143" s="152">
        <f>IF(N143="zákl. prenesená",J143,0)</f>
        <v>0</v>
      </c>
      <c r="BH143" s="152">
        <f>IF(N143="zníž. prenesená",J143,0)</f>
        <v>0</v>
      </c>
      <c r="BI143" s="152">
        <f>IF(N143="nulová",J143,0)</f>
        <v>0</v>
      </c>
      <c r="BJ143" s="13" t="s">
        <v>88</v>
      </c>
      <c r="BK143" s="152">
        <f>ROUND(I143*H143,2)</f>
        <v>0</v>
      </c>
      <c r="BL143" s="13" t="s">
        <v>182</v>
      </c>
      <c r="BM143" s="151" t="s">
        <v>2241</v>
      </c>
    </row>
    <row r="144" spans="2:65" s="1" customFormat="1" ht="21.75" customHeight="1">
      <c r="B144" s="28"/>
      <c r="C144" s="139" t="s">
        <v>194</v>
      </c>
      <c r="D144" s="139" t="s">
        <v>178</v>
      </c>
      <c r="E144" s="140" t="s">
        <v>411</v>
      </c>
      <c r="F144" s="141" t="s">
        <v>412</v>
      </c>
      <c r="G144" s="142" t="s">
        <v>247</v>
      </c>
      <c r="H144" s="143">
        <v>86.96</v>
      </c>
      <c r="I144" s="144"/>
      <c r="J144" s="145">
        <f>ROUND(I144*H144,2)</f>
        <v>0</v>
      </c>
      <c r="K144" s="146"/>
      <c r="L144" s="28"/>
      <c r="M144" s="147" t="s">
        <v>1</v>
      </c>
      <c r="N144" s="148" t="s">
        <v>41</v>
      </c>
      <c r="P144" s="149">
        <f>O144*H144</f>
        <v>0</v>
      </c>
      <c r="Q144" s="149">
        <v>0.1236</v>
      </c>
      <c r="R144" s="149">
        <f>Q144*H144</f>
        <v>10.748256</v>
      </c>
      <c r="S144" s="149">
        <v>0</v>
      </c>
      <c r="T144" s="150">
        <f>S144*H144</f>
        <v>0</v>
      </c>
      <c r="AR144" s="151" t="s">
        <v>182</v>
      </c>
      <c r="AT144" s="151" t="s">
        <v>178</v>
      </c>
      <c r="AU144" s="151" t="s">
        <v>88</v>
      </c>
      <c r="AY144" s="13" t="s">
        <v>176</v>
      </c>
      <c r="BE144" s="152">
        <f>IF(N144="základná",J144,0)</f>
        <v>0</v>
      </c>
      <c r="BF144" s="152">
        <f>IF(N144="znížená",J144,0)</f>
        <v>0</v>
      </c>
      <c r="BG144" s="152">
        <f>IF(N144="zákl. prenesená",J144,0)</f>
        <v>0</v>
      </c>
      <c r="BH144" s="152">
        <f>IF(N144="zníž. prenesená",J144,0)</f>
        <v>0</v>
      </c>
      <c r="BI144" s="152">
        <f>IF(N144="nulová",J144,0)</f>
        <v>0</v>
      </c>
      <c r="BJ144" s="13" t="s">
        <v>88</v>
      </c>
      <c r="BK144" s="152">
        <f>ROUND(I144*H144,2)</f>
        <v>0</v>
      </c>
      <c r="BL144" s="13" t="s">
        <v>182</v>
      </c>
      <c r="BM144" s="151" t="s">
        <v>2242</v>
      </c>
    </row>
    <row r="145" spans="2:65" s="11" customFormat="1" ht="22.75" customHeight="1">
      <c r="B145" s="127"/>
      <c r="D145" s="128" t="s">
        <v>74</v>
      </c>
      <c r="E145" s="137" t="s">
        <v>460</v>
      </c>
      <c r="F145" s="137" t="s">
        <v>461</v>
      </c>
      <c r="I145" s="130"/>
      <c r="J145" s="138">
        <f>BK145</f>
        <v>0</v>
      </c>
      <c r="L145" s="127"/>
      <c r="M145" s="132"/>
      <c r="P145" s="133">
        <f>P146</f>
        <v>0</v>
      </c>
      <c r="R145" s="133">
        <f>R146</f>
        <v>0</v>
      </c>
      <c r="T145" s="134">
        <f>T146</f>
        <v>0</v>
      </c>
      <c r="AR145" s="128" t="s">
        <v>82</v>
      </c>
      <c r="AT145" s="135" t="s">
        <v>74</v>
      </c>
      <c r="AU145" s="135" t="s">
        <v>82</v>
      </c>
      <c r="AY145" s="128" t="s">
        <v>176</v>
      </c>
      <c r="BK145" s="136">
        <f>BK146</f>
        <v>0</v>
      </c>
    </row>
    <row r="146" spans="2:65" s="1" customFormat="1" ht="24.25" customHeight="1">
      <c r="B146" s="28"/>
      <c r="C146" s="139" t="s">
        <v>198</v>
      </c>
      <c r="D146" s="139" t="s">
        <v>178</v>
      </c>
      <c r="E146" s="140" t="s">
        <v>463</v>
      </c>
      <c r="F146" s="141" t="s">
        <v>464</v>
      </c>
      <c r="G146" s="142" t="s">
        <v>229</v>
      </c>
      <c r="H146" s="143">
        <v>16.027999999999999</v>
      </c>
      <c r="I146" s="144"/>
      <c r="J146" s="145">
        <f>ROUND(I146*H146,2)</f>
        <v>0</v>
      </c>
      <c r="K146" s="146"/>
      <c r="L146" s="28"/>
      <c r="M146" s="147" t="s">
        <v>1</v>
      </c>
      <c r="N146" s="148" t="s">
        <v>41</v>
      </c>
      <c r="P146" s="149">
        <f>O146*H146</f>
        <v>0</v>
      </c>
      <c r="Q146" s="149">
        <v>0</v>
      </c>
      <c r="R146" s="149">
        <f>Q146*H146</f>
        <v>0</v>
      </c>
      <c r="S146" s="149">
        <v>0</v>
      </c>
      <c r="T146" s="150">
        <f>S146*H146</f>
        <v>0</v>
      </c>
      <c r="AR146" s="151" t="s">
        <v>182</v>
      </c>
      <c r="AT146" s="151" t="s">
        <v>178</v>
      </c>
      <c r="AU146" s="151" t="s">
        <v>88</v>
      </c>
      <c r="AY146" s="13" t="s">
        <v>176</v>
      </c>
      <c r="BE146" s="152">
        <f>IF(N146="základná",J146,0)</f>
        <v>0</v>
      </c>
      <c r="BF146" s="152">
        <f>IF(N146="znížená",J146,0)</f>
        <v>0</v>
      </c>
      <c r="BG146" s="152">
        <f>IF(N146="zákl. prenesená",J146,0)</f>
        <v>0</v>
      </c>
      <c r="BH146" s="152">
        <f>IF(N146="zníž. prenesená",J146,0)</f>
        <v>0</v>
      </c>
      <c r="BI146" s="152">
        <f>IF(N146="nulová",J146,0)</f>
        <v>0</v>
      </c>
      <c r="BJ146" s="13" t="s">
        <v>88</v>
      </c>
      <c r="BK146" s="152">
        <f>ROUND(I146*H146,2)</f>
        <v>0</v>
      </c>
      <c r="BL146" s="13" t="s">
        <v>182</v>
      </c>
      <c r="BM146" s="151" t="s">
        <v>2243</v>
      </c>
    </row>
    <row r="147" spans="2:65" s="11" customFormat="1" ht="26" customHeight="1">
      <c r="B147" s="127"/>
      <c r="D147" s="128" t="s">
        <v>74</v>
      </c>
      <c r="E147" s="129" t="s">
        <v>466</v>
      </c>
      <c r="F147" s="129" t="s">
        <v>467</v>
      </c>
      <c r="I147" s="130"/>
      <c r="J147" s="131">
        <f>BK147</f>
        <v>0</v>
      </c>
      <c r="L147" s="127"/>
      <c r="M147" s="132"/>
      <c r="P147" s="133">
        <f>P148+P154+P164+P178+P181+P190+P196</f>
        <v>0</v>
      </c>
      <c r="R147" s="133">
        <f>R148+R154+R164+R178+R181+R190+R196</f>
        <v>0.7554408225</v>
      </c>
      <c r="T147" s="134">
        <f>T148+T154+T164+T178+T181+T190+T196</f>
        <v>0</v>
      </c>
      <c r="AR147" s="128" t="s">
        <v>88</v>
      </c>
      <c r="AT147" s="135" t="s">
        <v>74</v>
      </c>
      <c r="AU147" s="135" t="s">
        <v>75</v>
      </c>
      <c r="AY147" s="128" t="s">
        <v>176</v>
      </c>
      <c r="BK147" s="136">
        <f>BK148+BK154+BK164+BK178+BK181+BK190+BK196</f>
        <v>0</v>
      </c>
    </row>
    <row r="148" spans="2:65" s="11" customFormat="1" ht="22.75" customHeight="1">
      <c r="B148" s="127"/>
      <c r="D148" s="128" t="s">
        <v>74</v>
      </c>
      <c r="E148" s="137" t="s">
        <v>1079</v>
      </c>
      <c r="F148" s="137" t="s">
        <v>1080</v>
      </c>
      <c r="I148" s="130"/>
      <c r="J148" s="138">
        <f>BK148</f>
        <v>0</v>
      </c>
      <c r="L148" s="127"/>
      <c r="M148" s="132"/>
      <c r="P148" s="133">
        <f>SUM(P149:P153)</f>
        <v>0</v>
      </c>
      <c r="R148" s="133">
        <f>SUM(R149:R153)</f>
        <v>1.4534419999999999E-2</v>
      </c>
      <c r="T148" s="134">
        <f>SUM(T149:T153)</f>
        <v>0</v>
      </c>
      <c r="AR148" s="128" t="s">
        <v>88</v>
      </c>
      <c r="AT148" s="135" t="s">
        <v>74</v>
      </c>
      <c r="AU148" s="135" t="s">
        <v>82</v>
      </c>
      <c r="AY148" s="128" t="s">
        <v>176</v>
      </c>
      <c r="BK148" s="136">
        <f>SUM(BK149:BK153)</f>
        <v>0</v>
      </c>
    </row>
    <row r="149" spans="2:65" s="1" customFormat="1" ht="21.75" customHeight="1">
      <c r="B149" s="28"/>
      <c r="C149" s="139" t="s">
        <v>202</v>
      </c>
      <c r="D149" s="139" t="s">
        <v>178</v>
      </c>
      <c r="E149" s="140" t="s">
        <v>1096</v>
      </c>
      <c r="F149" s="141" t="s">
        <v>1097</v>
      </c>
      <c r="G149" s="142" t="s">
        <v>261</v>
      </c>
      <c r="H149" s="143">
        <v>8</v>
      </c>
      <c r="I149" s="144"/>
      <c r="J149" s="145">
        <f>ROUND(I149*H149,2)</f>
        <v>0</v>
      </c>
      <c r="K149" s="146"/>
      <c r="L149" s="28"/>
      <c r="M149" s="147" t="s">
        <v>1</v>
      </c>
      <c r="N149" s="148" t="s">
        <v>41</v>
      </c>
      <c r="P149" s="149">
        <f>O149*H149</f>
        <v>0</v>
      </c>
      <c r="Q149" s="149">
        <v>6.3927999999999999E-4</v>
      </c>
      <c r="R149" s="149">
        <f>Q149*H149</f>
        <v>5.1142399999999999E-3</v>
      </c>
      <c r="S149" s="149">
        <v>0</v>
      </c>
      <c r="T149" s="150">
        <f>S149*H149</f>
        <v>0</v>
      </c>
      <c r="AR149" s="151" t="s">
        <v>240</v>
      </c>
      <c r="AT149" s="151" t="s">
        <v>178</v>
      </c>
      <c r="AU149" s="151" t="s">
        <v>88</v>
      </c>
      <c r="AY149" s="13" t="s">
        <v>176</v>
      </c>
      <c r="BE149" s="152">
        <f>IF(N149="základná",J149,0)</f>
        <v>0</v>
      </c>
      <c r="BF149" s="152">
        <f>IF(N149="znížená",J149,0)</f>
        <v>0</v>
      </c>
      <c r="BG149" s="152">
        <f>IF(N149="zákl. prenesená",J149,0)</f>
        <v>0</v>
      </c>
      <c r="BH149" s="152">
        <f>IF(N149="zníž. prenesená",J149,0)</f>
        <v>0</v>
      </c>
      <c r="BI149" s="152">
        <f>IF(N149="nulová",J149,0)</f>
        <v>0</v>
      </c>
      <c r="BJ149" s="13" t="s">
        <v>88</v>
      </c>
      <c r="BK149" s="152">
        <f>ROUND(I149*H149,2)</f>
        <v>0</v>
      </c>
      <c r="BL149" s="13" t="s">
        <v>240</v>
      </c>
      <c r="BM149" s="151" t="s">
        <v>2244</v>
      </c>
    </row>
    <row r="150" spans="2:65" s="1" customFormat="1" ht="21.75" customHeight="1">
      <c r="B150" s="28"/>
      <c r="C150" s="139" t="s">
        <v>206</v>
      </c>
      <c r="D150" s="139" t="s">
        <v>178</v>
      </c>
      <c r="E150" s="140" t="s">
        <v>2245</v>
      </c>
      <c r="F150" s="141" t="s">
        <v>2246</v>
      </c>
      <c r="G150" s="142" t="s">
        <v>261</v>
      </c>
      <c r="H150" s="143">
        <v>6</v>
      </c>
      <c r="I150" s="144"/>
      <c r="J150" s="145">
        <f>ROUND(I150*H150,2)</f>
        <v>0</v>
      </c>
      <c r="K150" s="146"/>
      <c r="L150" s="28"/>
      <c r="M150" s="147" t="s">
        <v>1</v>
      </c>
      <c r="N150" s="148" t="s">
        <v>41</v>
      </c>
      <c r="P150" s="149">
        <f>O150*H150</f>
        <v>0</v>
      </c>
      <c r="Q150" s="149">
        <v>1.57003E-3</v>
      </c>
      <c r="R150" s="149">
        <f>Q150*H150</f>
        <v>9.4201800000000002E-3</v>
      </c>
      <c r="S150" s="149">
        <v>0</v>
      </c>
      <c r="T150" s="150">
        <f>S150*H150</f>
        <v>0</v>
      </c>
      <c r="AR150" s="151" t="s">
        <v>240</v>
      </c>
      <c r="AT150" s="151" t="s">
        <v>178</v>
      </c>
      <c r="AU150" s="151" t="s">
        <v>88</v>
      </c>
      <c r="AY150" s="13" t="s">
        <v>176</v>
      </c>
      <c r="BE150" s="152">
        <f>IF(N150="základná",J150,0)</f>
        <v>0</v>
      </c>
      <c r="BF150" s="152">
        <f>IF(N150="znížená",J150,0)</f>
        <v>0</v>
      </c>
      <c r="BG150" s="152">
        <f>IF(N150="zákl. prenesená",J150,0)</f>
        <v>0</v>
      </c>
      <c r="BH150" s="152">
        <f>IF(N150="zníž. prenesená",J150,0)</f>
        <v>0</v>
      </c>
      <c r="BI150" s="152">
        <f>IF(N150="nulová",J150,0)</f>
        <v>0</v>
      </c>
      <c r="BJ150" s="13" t="s">
        <v>88</v>
      </c>
      <c r="BK150" s="152">
        <f>ROUND(I150*H150,2)</f>
        <v>0</v>
      </c>
      <c r="BL150" s="13" t="s">
        <v>240</v>
      </c>
      <c r="BM150" s="151" t="s">
        <v>2247</v>
      </c>
    </row>
    <row r="151" spans="2:65" s="1" customFormat="1" ht="24.25" customHeight="1">
      <c r="B151" s="28"/>
      <c r="C151" s="139" t="s">
        <v>210</v>
      </c>
      <c r="D151" s="139" t="s">
        <v>178</v>
      </c>
      <c r="E151" s="140" t="s">
        <v>1102</v>
      </c>
      <c r="F151" s="141" t="s">
        <v>1103</v>
      </c>
      <c r="G151" s="142" t="s">
        <v>334</v>
      </c>
      <c r="H151" s="143">
        <v>3</v>
      </c>
      <c r="I151" s="144"/>
      <c r="J151" s="145">
        <f>ROUND(I151*H151,2)</f>
        <v>0</v>
      </c>
      <c r="K151" s="146"/>
      <c r="L151" s="28"/>
      <c r="M151" s="147" t="s">
        <v>1</v>
      </c>
      <c r="N151" s="148" t="s">
        <v>41</v>
      </c>
      <c r="P151" s="149">
        <f>O151*H151</f>
        <v>0</v>
      </c>
      <c r="Q151" s="149">
        <v>0</v>
      </c>
      <c r="R151" s="149">
        <f>Q151*H151</f>
        <v>0</v>
      </c>
      <c r="S151" s="149">
        <v>0</v>
      </c>
      <c r="T151" s="150">
        <f>S151*H151</f>
        <v>0</v>
      </c>
      <c r="AR151" s="151" t="s">
        <v>240</v>
      </c>
      <c r="AT151" s="151" t="s">
        <v>178</v>
      </c>
      <c r="AU151" s="151" t="s">
        <v>88</v>
      </c>
      <c r="AY151" s="13" t="s">
        <v>176</v>
      </c>
      <c r="BE151" s="152">
        <f>IF(N151="základná",J151,0)</f>
        <v>0</v>
      </c>
      <c r="BF151" s="152">
        <f>IF(N151="znížená",J151,0)</f>
        <v>0</v>
      </c>
      <c r="BG151" s="152">
        <f>IF(N151="zákl. prenesená",J151,0)</f>
        <v>0</v>
      </c>
      <c r="BH151" s="152">
        <f>IF(N151="zníž. prenesená",J151,0)</f>
        <v>0</v>
      </c>
      <c r="BI151" s="152">
        <f>IF(N151="nulová",J151,0)</f>
        <v>0</v>
      </c>
      <c r="BJ151" s="13" t="s">
        <v>88</v>
      </c>
      <c r="BK151" s="152">
        <f>ROUND(I151*H151,2)</f>
        <v>0</v>
      </c>
      <c r="BL151" s="13" t="s">
        <v>240</v>
      </c>
      <c r="BM151" s="151" t="s">
        <v>2248</v>
      </c>
    </row>
    <row r="152" spans="2:65" s="1" customFormat="1" ht="24.25" customHeight="1">
      <c r="B152" s="28"/>
      <c r="C152" s="139" t="s">
        <v>214</v>
      </c>
      <c r="D152" s="139" t="s">
        <v>178</v>
      </c>
      <c r="E152" s="140" t="s">
        <v>1132</v>
      </c>
      <c r="F152" s="141" t="s">
        <v>1133</v>
      </c>
      <c r="G152" s="142" t="s">
        <v>261</v>
      </c>
      <c r="H152" s="143">
        <v>14</v>
      </c>
      <c r="I152" s="144"/>
      <c r="J152" s="145">
        <f>ROUND(I152*H152,2)</f>
        <v>0</v>
      </c>
      <c r="K152" s="146"/>
      <c r="L152" s="28"/>
      <c r="M152" s="147" t="s">
        <v>1</v>
      </c>
      <c r="N152" s="148" t="s">
        <v>41</v>
      </c>
      <c r="P152" s="149">
        <f>O152*H152</f>
        <v>0</v>
      </c>
      <c r="Q152" s="149">
        <v>0</v>
      </c>
      <c r="R152" s="149">
        <f>Q152*H152</f>
        <v>0</v>
      </c>
      <c r="S152" s="149">
        <v>0</v>
      </c>
      <c r="T152" s="150">
        <f>S152*H152</f>
        <v>0</v>
      </c>
      <c r="AR152" s="151" t="s">
        <v>240</v>
      </c>
      <c r="AT152" s="151" t="s">
        <v>178</v>
      </c>
      <c r="AU152" s="151" t="s">
        <v>88</v>
      </c>
      <c r="AY152" s="13" t="s">
        <v>176</v>
      </c>
      <c r="BE152" s="152">
        <f>IF(N152="základná",J152,0)</f>
        <v>0</v>
      </c>
      <c r="BF152" s="152">
        <f>IF(N152="znížená",J152,0)</f>
        <v>0</v>
      </c>
      <c r="BG152" s="152">
        <f>IF(N152="zákl. prenesená",J152,0)</f>
        <v>0</v>
      </c>
      <c r="BH152" s="152">
        <f>IF(N152="zníž. prenesená",J152,0)</f>
        <v>0</v>
      </c>
      <c r="BI152" s="152">
        <f>IF(N152="nulová",J152,0)</f>
        <v>0</v>
      </c>
      <c r="BJ152" s="13" t="s">
        <v>88</v>
      </c>
      <c r="BK152" s="152">
        <f>ROUND(I152*H152,2)</f>
        <v>0</v>
      </c>
      <c r="BL152" s="13" t="s">
        <v>240</v>
      </c>
      <c r="BM152" s="151" t="s">
        <v>2249</v>
      </c>
    </row>
    <row r="153" spans="2:65" s="1" customFormat="1" ht="24.25" customHeight="1">
      <c r="B153" s="28"/>
      <c r="C153" s="139" t="s">
        <v>218</v>
      </c>
      <c r="D153" s="139" t="s">
        <v>178</v>
      </c>
      <c r="E153" s="140" t="s">
        <v>1138</v>
      </c>
      <c r="F153" s="141" t="s">
        <v>1139</v>
      </c>
      <c r="G153" s="142" t="s">
        <v>529</v>
      </c>
      <c r="H153" s="144"/>
      <c r="I153" s="144"/>
      <c r="J153" s="145">
        <f>ROUND(I153*H153,2)</f>
        <v>0</v>
      </c>
      <c r="K153" s="146"/>
      <c r="L153" s="28"/>
      <c r="M153" s="147" t="s">
        <v>1</v>
      </c>
      <c r="N153" s="148" t="s">
        <v>41</v>
      </c>
      <c r="P153" s="149">
        <f>O153*H153</f>
        <v>0</v>
      </c>
      <c r="Q153" s="149">
        <v>0</v>
      </c>
      <c r="R153" s="149">
        <f>Q153*H153</f>
        <v>0</v>
      </c>
      <c r="S153" s="149">
        <v>0</v>
      </c>
      <c r="T153" s="150">
        <f>S153*H153</f>
        <v>0</v>
      </c>
      <c r="AR153" s="151" t="s">
        <v>240</v>
      </c>
      <c r="AT153" s="151" t="s">
        <v>178</v>
      </c>
      <c r="AU153" s="151" t="s">
        <v>88</v>
      </c>
      <c r="AY153" s="13" t="s">
        <v>176</v>
      </c>
      <c r="BE153" s="152">
        <f>IF(N153="základná",J153,0)</f>
        <v>0</v>
      </c>
      <c r="BF153" s="152">
        <f>IF(N153="znížená",J153,0)</f>
        <v>0</v>
      </c>
      <c r="BG153" s="152">
        <f>IF(N153="zákl. prenesená",J153,0)</f>
        <v>0</v>
      </c>
      <c r="BH153" s="152">
        <f>IF(N153="zníž. prenesená",J153,0)</f>
        <v>0</v>
      </c>
      <c r="BI153" s="152">
        <f>IF(N153="nulová",J153,0)</f>
        <v>0</v>
      </c>
      <c r="BJ153" s="13" t="s">
        <v>88</v>
      </c>
      <c r="BK153" s="152">
        <f>ROUND(I153*H153,2)</f>
        <v>0</v>
      </c>
      <c r="BL153" s="13" t="s">
        <v>240</v>
      </c>
      <c r="BM153" s="151" t="s">
        <v>2250</v>
      </c>
    </row>
    <row r="154" spans="2:65" s="11" customFormat="1" ht="22.75" customHeight="1">
      <c r="B154" s="127"/>
      <c r="D154" s="128" t="s">
        <v>74</v>
      </c>
      <c r="E154" s="137" t="s">
        <v>1141</v>
      </c>
      <c r="F154" s="137" t="s">
        <v>1142</v>
      </c>
      <c r="I154" s="130"/>
      <c r="J154" s="138">
        <f>BK154</f>
        <v>0</v>
      </c>
      <c r="L154" s="127"/>
      <c r="M154" s="132"/>
      <c r="P154" s="133">
        <f>SUM(P155:P163)</f>
        <v>0</v>
      </c>
      <c r="R154" s="133">
        <f>SUM(R155:R163)</f>
        <v>9.2608000000000013E-3</v>
      </c>
      <c r="T154" s="134">
        <f>SUM(T155:T163)</f>
        <v>0</v>
      </c>
      <c r="AR154" s="128" t="s">
        <v>88</v>
      </c>
      <c r="AT154" s="135" t="s">
        <v>74</v>
      </c>
      <c r="AU154" s="135" t="s">
        <v>82</v>
      </c>
      <c r="AY154" s="128" t="s">
        <v>176</v>
      </c>
      <c r="BK154" s="136">
        <f>SUM(BK155:BK163)</f>
        <v>0</v>
      </c>
    </row>
    <row r="155" spans="2:65" s="1" customFormat="1" ht="24.25" customHeight="1">
      <c r="B155" s="28"/>
      <c r="C155" s="139" t="s">
        <v>222</v>
      </c>
      <c r="D155" s="139" t="s">
        <v>178</v>
      </c>
      <c r="E155" s="140" t="s">
        <v>1143</v>
      </c>
      <c r="F155" s="141" t="s">
        <v>1144</v>
      </c>
      <c r="G155" s="142" t="s">
        <v>261</v>
      </c>
      <c r="H155" s="143">
        <v>15</v>
      </c>
      <c r="I155" s="144"/>
      <c r="J155" s="145">
        <f t="shared" ref="J155:J163" si="0">ROUND(I155*H155,2)</f>
        <v>0</v>
      </c>
      <c r="K155" s="146"/>
      <c r="L155" s="28"/>
      <c r="M155" s="147" t="s">
        <v>1</v>
      </c>
      <c r="N155" s="148" t="s">
        <v>41</v>
      </c>
      <c r="P155" s="149">
        <f t="shared" ref="P155:P163" si="1">O155*H155</f>
        <v>0</v>
      </c>
      <c r="Q155" s="149">
        <v>3.8220000000000002E-4</v>
      </c>
      <c r="R155" s="149">
        <f t="shared" ref="R155:R163" si="2">Q155*H155</f>
        <v>5.7330000000000002E-3</v>
      </c>
      <c r="S155" s="149">
        <v>0</v>
      </c>
      <c r="T155" s="150">
        <f t="shared" ref="T155:T163" si="3">S155*H155</f>
        <v>0</v>
      </c>
      <c r="AR155" s="151" t="s">
        <v>240</v>
      </c>
      <c r="AT155" s="151" t="s">
        <v>178</v>
      </c>
      <c r="AU155" s="151" t="s">
        <v>88</v>
      </c>
      <c r="AY155" s="13" t="s">
        <v>176</v>
      </c>
      <c r="BE155" s="152">
        <f t="shared" ref="BE155:BE163" si="4">IF(N155="základná",J155,0)</f>
        <v>0</v>
      </c>
      <c r="BF155" s="152">
        <f t="shared" ref="BF155:BF163" si="5">IF(N155="znížená",J155,0)</f>
        <v>0</v>
      </c>
      <c r="BG155" s="152">
        <f t="shared" ref="BG155:BG163" si="6">IF(N155="zákl. prenesená",J155,0)</f>
        <v>0</v>
      </c>
      <c r="BH155" s="152">
        <f t="shared" ref="BH155:BH163" si="7">IF(N155="zníž. prenesená",J155,0)</f>
        <v>0</v>
      </c>
      <c r="BI155" s="152">
        <f t="shared" ref="BI155:BI163" si="8">IF(N155="nulová",J155,0)</f>
        <v>0</v>
      </c>
      <c r="BJ155" s="13" t="s">
        <v>88</v>
      </c>
      <c r="BK155" s="152">
        <f t="shared" ref="BK155:BK163" si="9">ROUND(I155*H155,2)</f>
        <v>0</v>
      </c>
      <c r="BL155" s="13" t="s">
        <v>240</v>
      </c>
      <c r="BM155" s="151" t="s">
        <v>2251</v>
      </c>
    </row>
    <row r="156" spans="2:65" s="1" customFormat="1" ht="16.5" customHeight="1">
      <c r="B156" s="28"/>
      <c r="C156" s="139" t="s">
        <v>226</v>
      </c>
      <c r="D156" s="139" t="s">
        <v>178</v>
      </c>
      <c r="E156" s="140" t="s">
        <v>1152</v>
      </c>
      <c r="F156" s="141" t="s">
        <v>1153</v>
      </c>
      <c r="G156" s="142" t="s">
        <v>334</v>
      </c>
      <c r="H156" s="143">
        <v>3</v>
      </c>
      <c r="I156" s="144"/>
      <c r="J156" s="145">
        <f t="shared" si="0"/>
        <v>0</v>
      </c>
      <c r="K156" s="146"/>
      <c r="L156" s="28"/>
      <c r="M156" s="147" t="s">
        <v>1</v>
      </c>
      <c r="N156" s="148" t="s">
        <v>41</v>
      </c>
      <c r="P156" s="149">
        <f t="shared" si="1"/>
        <v>0</v>
      </c>
      <c r="Q156" s="149">
        <v>0</v>
      </c>
      <c r="R156" s="149">
        <f t="shared" si="2"/>
        <v>0</v>
      </c>
      <c r="S156" s="149">
        <v>0</v>
      </c>
      <c r="T156" s="150">
        <f t="shared" si="3"/>
        <v>0</v>
      </c>
      <c r="AR156" s="151" t="s">
        <v>240</v>
      </c>
      <c r="AT156" s="151" t="s">
        <v>178</v>
      </c>
      <c r="AU156" s="151" t="s">
        <v>88</v>
      </c>
      <c r="AY156" s="13" t="s">
        <v>176</v>
      </c>
      <c r="BE156" s="152">
        <f t="shared" si="4"/>
        <v>0</v>
      </c>
      <c r="BF156" s="152">
        <f t="shared" si="5"/>
        <v>0</v>
      </c>
      <c r="BG156" s="152">
        <f t="shared" si="6"/>
        <v>0</v>
      </c>
      <c r="BH156" s="152">
        <f t="shared" si="7"/>
        <v>0</v>
      </c>
      <c r="BI156" s="152">
        <f t="shared" si="8"/>
        <v>0</v>
      </c>
      <c r="BJ156" s="13" t="s">
        <v>88</v>
      </c>
      <c r="BK156" s="152">
        <f t="shared" si="9"/>
        <v>0</v>
      </c>
      <c r="BL156" s="13" t="s">
        <v>240</v>
      </c>
      <c r="BM156" s="151" t="s">
        <v>2252</v>
      </c>
    </row>
    <row r="157" spans="2:65" s="1" customFormat="1" ht="24.25" customHeight="1">
      <c r="B157" s="28"/>
      <c r="C157" s="139" t="s">
        <v>231</v>
      </c>
      <c r="D157" s="139" t="s">
        <v>178</v>
      </c>
      <c r="E157" s="140" t="s">
        <v>1155</v>
      </c>
      <c r="F157" s="141" t="s">
        <v>1156</v>
      </c>
      <c r="G157" s="142" t="s">
        <v>334</v>
      </c>
      <c r="H157" s="143">
        <v>1</v>
      </c>
      <c r="I157" s="144"/>
      <c r="J157" s="145">
        <f t="shared" si="0"/>
        <v>0</v>
      </c>
      <c r="K157" s="146"/>
      <c r="L157" s="28"/>
      <c r="M157" s="147" t="s">
        <v>1</v>
      </c>
      <c r="N157" s="148" t="s">
        <v>41</v>
      </c>
      <c r="P157" s="149">
        <f t="shared" si="1"/>
        <v>0</v>
      </c>
      <c r="Q157" s="149">
        <v>4.0000000000000003E-5</v>
      </c>
      <c r="R157" s="149">
        <f t="shared" si="2"/>
        <v>4.0000000000000003E-5</v>
      </c>
      <c r="S157" s="149">
        <v>0</v>
      </c>
      <c r="T157" s="150">
        <f t="shared" si="3"/>
        <v>0</v>
      </c>
      <c r="AR157" s="151" t="s">
        <v>240</v>
      </c>
      <c r="AT157" s="151" t="s">
        <v>178</v>
      </c>
      <c r="AU157" s="151" t="s">
        <v>88</v>
      </c>
      <c r="AY157" s="13" t="s">
        <v>176</v>
      </c>
      <c r="BE157" s="152">
        <f t="shared" si="4"/>
        <v>0</v>
      </c>
      <c r="BF157" s="152">
        <f t="shared" si="5"/>
        <v>0</v>
      </c>
      <c r="BG157" s="152">
        <f t="shared" si="6"/>
        <v>0</v>
      </c>
      <c r="BH157" s="152">
        <f t="shared" si="7"/>
        <v>0</v>
      </c>
      <c r="BI157" s="152">
        <f t="shared" si="8"/>
        <v>0</v>
      </c>
      <c r="BJ157" s="13" t="s">
        <v>88</v>
      </c>
      <c r="BK157" s="152">
        <f t="shared" si="9"/>
        <v>0</v>
      </c>
      <c r="BL157" s="13" t="s">
        <v>240</v>
      </c>
      <c r="BM157" s="151" t="s">
        <v>2253</v>
      </c>
    </row>
    <row r="158" spans="2:65" s="1" customFormat="1" ht="33" customHeight="1">
      <c r="B158" s="28"/>
      <c r="C158" s="153" t="s">
        <v>235</v>
      </c>
      <c r="D158" s="153" t="s">
        <v>236</v>
      </c>
      <c r="E158" s="154" t="s">
        <v>1158</v>
      </c>
      <c r="F158" s="155" t="s">
        <v>1159</v>
      </c>
      <c r="G158" s="156" t="s">
        <v>334</v>
      </c>
      <c r="H158" s="157">
        <v>1</v>
      </c>
      <c r="I158" s="158"/>
      <c r="J158" s="159">
        <f t="shared" si="0"/>
        <v>0</v>
      </c>
      <c r="K158" s="160"/>
      <c r="L158" s="161"/>
      <c r="M158" s="162" t="s">
        <v>1</v>
      </c>
      <c r="N158" s="163" t="s">
        <v>41</v>
      </c>
      <c r="P158" s="149">
        <f t="shared" si="1"/>
        <v>0</v>
      </c>
      <c r="Q158" s="149">
        <v>1.3999999999999999E-4</v>
      </c>
      <c r="R158" s="149">
        <f t="shared" si="2"/>
        <v>1.3999999999999999E-4</v>
      </c>
      <c r="S158" s="149">
        <v>0</v>
      </c>
      <c r="T158" s="150">
        <f t="shared" si="3"/>
        <v>0</v>
      </c>
      <c r="AR158" s="151" t="s">
        <v>306</v>
      </c>
      <c r="AT158" s="151" t="s">
        <v>236</v>
      </c>
      <c r="AU158" s="151" t="s">
        <v>88</v>
      </c>
      <c r="AY158" s="13" t="s">
        <v>176</v>
      </c>
      <c r="BE158" s="152">
        <f t="shared" si="4"/>
        <v>0</v>
      </c>
      <c r="BF158" s="152">
        <f t="shared" si="5"/>
        <v>0</v>
      </c>
      <c r="BG158" s="152">
        <f t="shared" si="6"/>
        <v>0</v>
      </c>
      <c r="BH158" s="152">
        <f t="shared" si="7"/>
        <v>0</v>
      </c>
      <c r="BI158" s="152">
        <f t="shared" si="8"/>
        <v>0</v>
      </c>
      <c r="BJ158" s="13" t="s">
        <v>88</v>
      </c>
      <c r="BK158" s="152">
        <f t="shared" si="9"/>
        <v>0</v>
      </c>
      <c r="BL158" s="13" t="s">
        <v>240</v>
      </c>
      <c r="BM158" s="151" t="s">
        <v>2254</v>
      </c>
    </row>
    <row r="159" spans="2:65" s="1" customFormat="1" ht="24.25" customHeight="1">
      <c r="B159" s="28"/>
      <c r="C159" s="139" t="s">
        <v>240</v>
      </c>
      <c r="D159" s="139" t="s">
        <v>178</v>
      </c>
      <c r="E159" s="140" t="s">
        <v>1161</v>
      </c>
      <c r="F159" s="141" t="s">
        <v>1162</v>
      </c>
      <c r="G159" s="142" t="s">
        <v>1163</v>
      </c>
      <c r="H159" s="143">
        <v>2</v>
      </c>
      <c r="I159" s="144"/>
      <c r="J159" s="145">
        <f t="shared" si="0"/>
        <v>0</v>
      </c>
      <c r="K159" s="146"/>
      <c r="L159" s="28"/>
      <c r="M159" s="147" t="s">
        <v>1</v>
      </c>
      <c r="N159" s="148" t="s">
        <v>41</v>
      </c>
      <c r="P159" s="149">
        <f t="shared" si="1"/>
        <v>0</v>
      </c>
      <c r="Q159" s="149">
        <v>6.0000000000000002E-5</v>
      </c>
      <c r="R159" s="149">
        <f t="shared" si="2"/>
        <v>1.2E-4</v>
      </c>
      <c r="S159" s="149">
        <v>0</v>
      </c>
      <c r="T159" s="150">
        <f t="shared" si="3"/>
        <v>0</v>
      </c>
      <c r="AR159" s="151" t="s">
        <v>240</v>
      </c>
      <c r="AT159" s="151" t="s">
        <v>178</v>
      </c>
      <c r="AU159" s="151" t="s">
        <v>88</v>
      </c>
      <c r="AY159" s="13" t="s">
        <v>176</v>
      </c>
      <c r="BE159" s="152">
        <f t="shared" si="4"/>
        <v>0</v>
      </c>
      <c r="BF159" s="152">
        <f t="shared" si="5"/>
        <v>0</v>
      </c>
      <c r="BG159" s="152">
        <f t="shared" si="6"/>
        <v>0</v>
      </c>
      <c r="BH159" s="152">
        <f t="shared" si="7"/>
        <v>0</v>
      </c>
      <c r="BI159" s="152">
        <f t="shared" si="8"/>
        <v>0</v>
      </c>
      <c r="BJ159" s="13" t="s">
        <v>88</v>
      </c>
      <c r="BK159" s="152">
        <f t="shared" si="9"/>
        <v>0</v>
      </c>
      <c r="BL159" s="13" t="s">
        <v>240</v>
      </c>
      <c r="BM159" s="151" t="s">
        <v>2255</v>
      </c>
    </row>
    <row r="160" spans="2:65" s="1" customFormat="1" ht="33" customHeight="1">
      <c r="B160" s="28"/>
      <c r="C160" s="153" t="s">
        <v>244</v>
      </c>
      <c r="D160" s="153" t="s">
        <v>236</v>
      </c>
      <c r="E160" s="154" t="s">
        <v>1158</v>
      </c>
      <c r="F160" s="155" t="s">
        <v>1159</v>
      </c>
      <c r="G160" s="156" t="s">
        <v>334</v>
      </c>
      <c r="H160" s="157">
        <v>2</v>
      </c>
      <c r="I160" s="158"/>
      <c r="J160" s="159">
        <f t="shared" si="0"/>
        <v>0</v>
      </c>
      <c r="K160" s="160"/>
      <c r="L160" s="161"/>
      <c r="M160" s="162" t="s">
        <v>1</v>
      </c>
      <c r="N160" s="163" t="s">
        <v>41</v>
      </c>
      <c r="P160" s="149">
        <f t="shared" si="1"/>
        <v>0</v>
      </c>
      <c r="Q160" s="149">
        <v>1.3999999999999999E-4</v>
      </c>
      <c r="R160" s="149">
        <f t="shared" si="2"/>
        <v>2.7999999999999998E-4</v>
      </c>
      <c r="S160" s="149">
        <v>0</v>
      </c>
      <c r="T160" s="150">
        <f t="shared" si="3"/>
        <v>0</v>
      </c>
      <c r="AR160" s="151" t="s">
        <v>306</v>
      </c>
      <c r="AT160" s="151" t="s">
        <v>236</v>
      </c>
      <c r="AU160" s="151" t="s">
        <v>88</v>
      </c>
      <c r="AY160" s="13" t="s">
        <v>176</v>
      </c>
      <c r="BE160" s="152">
        <f t="shared" si="4"/>
        <v>0</v>
      </c>
      <c r="BF160" s="152">
        <f t="shared" si="5"/>
        <v>0</v>
      </c>
      <c r="BG160" s="152">
        <f t="shared" si="6"/>
        <v>0</v>
      </c>
      <c r="BH160" s="152">
        <f t="shared" si="7"/>
        <v>0</v>
      </c>
      <c r="BI160" s="152">
        <f t="shared" si="8"/>
        <v>0</v>
      </c>
      <c r="BJ160" s="13" t="s">
        <v>88</v>
      </c>
      <c r="BK160" s="152">
        <f t="shared" si="9"/>
        <v>0</v>
      </c>
      <c r="BL160" s="13" t="s">
        <v>240</v>
      </c>
      <c r="BM160" s="151" t="s">
        <v>2256</v>
      </c>
    </row>
    <row r="161" spans="2:65" s="1" customFormat="1" ht="24.25" customHeight="1">
      <c r="B161" s="28"/>
      <c r="C161" s="139" t="s">
        <v>250</v>
      </c>
      <c r="D161" s="139" t="s">
        <v>178</v>
      </c>
      <c r="E161" s="140" t="s">
        <v>1179</v>
      </c>
      <c r="F161" s="141" t="s">
        <v>1180</v>
      </c>
      <c r="G161" s="142" t="s">
        <v>261</v>
      </c>
      <c r="H161" s="143">
        <v>15</v>
      </c>
      <c r="I161" s="144"/>
      <c r="J161" s="145">
        <f t="shared" si="0"/>
        <v>0</v>
      </c>
      <c r="K161" s="146"/>
      <c r="L161" s="28"/>
      <c r="M161" s="147" t="s">
        <v>1</v>
      </c>
      <c r="N161" s="148" t="s">
        <v>41</v>
      </c>
      <c r="P161" s="149">
        <f t="shared" si="1"/>
        <v>0</v>
      </c>
      <c r="Q161" s="149">
        <v>1.8652E-4</v>
      </c>
      <c r="R161" s="149">
        <f t="shared" si="2"/>
        <v>2.7978E-3</v>
      </c>
      <c r="S161" s="149">
        <v>0</v>
      </c>
      <c r="T161" s="150">
        <f t="shared" si="3"/>
        <v>0</v>
      </c>
      <c r="AR161" s="151" t="s">
        <v>240</v>
      </c>
      <c r="AT161" s="151" t="s">
        <v>178</v>
      </c>
      <c r="AU161" s="151" t="s">
        <v>88</v>
      </c>
      <c r="AY161" s="13" t="s">
        <v>176</v>
      </c>
      <c r="BE161" s="152">
        <f t="shared" si="4"/>
        <v>0</v>
      </c>
      <c r="BF161" s="152">
        <f t="shared" si="5"/>
        <v>0</v>
      </c>
      <c r="BG161" s="152">
        <f t="shared" si="6"/>
        <v>0</v>
      </c>
      <c r="BH161" s="152">
        <f t="shared" si="7"/>
        <v>0</v>
      </c>
      <c r="BI161" s="152">
        <f t="shared" si="8"/>
        <v>0</v>
      </c>
      <c r="BJ161" s="13" t="s">
        <v>88</v>
      </c>
      <c r="BK161" s="152">
        <f t="shared" si="9"/>
        <v>0</v>
      </c>
      <c r="BL161" s="13" t="s">
        <v>240</v>
      </c>
      <c r="BM161" s="151" t="s">
        <v>2257</v>
      </c>
    </row>
    <row r="162" spans="2:65" s="1" customFormat="1" ht="24.25" customHeight="1">
      <c r="B162" s="28"/>
      <c r="C162" s="139" t="s">
        <v>254</v>
      </c>
      <c r="D162" s="139" t="s">
        <v>178</v>
      </c>
      <c r="E162" s="140" t="s">
        <v>1182</v>
      </c>
      <c r="F162" s="141" t="s">
        <v>1183</v>
      </c>
      <c r="G162" s="142" t="s">
        <v>261</v>
      </c>
      <c r="H162" s="143">
        <v>15</v>
      </c>
      <c r="I162" s="144"/>
      <c r="J162" s="145">
        <f t="shared" si="0"/>
        <v>0</v>
      </c>
      <c r="K162" s="146"/>
      <c r="L162" s="28"/>
      <c r="M162" s="147" t="s">
        <v>1</v>
      </c>
      <c r="N162" s="148" t="s">
        <v>41</v>
      </c>
      <c r="P162" s="149">
        <f t="shared" si="1"/>
        <v>0</v>
      </c>
      <c r="Q162" s="149">
        <v>1.0000000000000001E-5</v>
      </c>
      <c r="R162" s="149">
        <f t="shared" si="2"/>
        <v>1.5000000000000001E-4</v>
      </c>
      <c r="S162" s="149">
        <v>0</v>
      </c>
      <c r="T162" s="150">
        <f t="shared" si="3"/>
        <v>0</v>
      </c>
      <c r="AR162" s="151" t="s">
        <v>240</v>
      </c>
      <c r="AT162" s="151" t="s">
        <v>178</v>
      </c>
      <c r="AU162" s="151" t="s">
        <v>88</v>
      </c>
      <c r="AY162" s="13" t="s">
        <v>176</v>
      </c>
      <c r="BE162" s="152">
        <f t="shared" si="4"/>
        <v>0</v>
      </c>
      <c r="BF162" s="152">
        <f t="shared" si="5"/>
        <v>0</v>
      </c>
      <c r="BG162" s="152">
        <f t="shared" si="6"/>
        <v>0</v>
      </c>
      <c r="BH162" s="152">
        <f t="shared" si="7"/>
        <v>0</v>
      </c>
      <c r="BI162" s="152">
        <f t="shared" si="8"/>
        <v>0</v>
      </c>
      <c r="BJ162" s="13" t="s">
        <v>88</v>
      </c>
      <c r="BK162" s="152">
        <f t="shared" si="9"/>
        <v>0</v>
      </c>
      <c r="BL162" s="13" t="s">
        <v>240</v>
      </c>
      <c r="BM162" s="151" t="s">
        <v>2258</v>
      </c>
    </row>
    <row r="163" spans="2:65" s="1" customFormat="1" ht="24.25" customHeight="1">
      <c r="B163" s="28"/>
      <c r="C163" s="139" t="s">
        <v>258</v>
      </c>
      <c r="D163" s="139" t="s">
        <v>178</v>
      </c>
      <c r="E163" s="140" t="s">
        <v>1185</v>
      </c>
      <c r="F163" s="141" t="s">
        <v>1186</v>
      </c>
      <c r="G163" s="142" t="s">
        <v>529</v>
      </c>
      <c r="H163" s="144"/>
      <c r="I163" s="144"/>
      <c r="J163" s="145">
        <f t="shared" si="0"/>
        <v>0</v>
      </c>
      <c r="K163" s="146"/>
      <c r="L163" s="28"/>
      <c r="M163" s="147" t="s">
        <v>1</v>
      </c>
      <c r="N163" s="148" t="s">
        <v>41</v>
      </c>
      <c r="P163" s="149">
        <f t="shared" si="1"/>
        <v>0</v>
      </c>
      <c r="Q163" s="149">
        <v>0</v>
      </c>
      <c r="R163" s="149">
        <f t="shared" si="2"/>
        <v>0</v>
      </c>
      <c r="S163" s="149">
        <v>0</v>
      </c>
      <c r="T163" s="150">
        <f t="shared" si="3"/>
        <v>0</v>
      </c>
      <c r="AR163" s="151" t="s">
        <v>240</v>
      </c>
      <c r="AT163" s="151" t="s">
        <v>178</v>
      </c>
      <c r="AU163" s="151" t="s">
        <v>88</v>
      </c>
      <c r="AY163" s="13" t="s">
        <v>176</v>
      </c>
      <c r="BE163" s="152">
        <f t="shared" si="4"/>
        <v>0</v>
      </c>
      <c r="BF163" s="152">
        <f t="shared" si="5"/>
        <v>0</v>
      </c>
      <c r="BG163" s="152">
        <f t="shared" si="6"/>
        <v>0</v>
      </c>
      <c r="BH163" s="152">
        <f t="shared" si="7"/>
        <v>0</v>
      </c>
      <c r="BI163" s="152">
        <f t="shared" si="8"/>
        <v>0</v>
      </c>
      <c r="BJ163" s="13" t="s">
        <v>88</v>
      </c>
      <c r="BK163" s="152">
        <f t="shared" si="9"/>
        <v>0</v>
      </c>
      <c r="BL163" s="13" t="s">
        <v>240</v>
      </c>
      <c r="BM163" s="151" t="s">
        <v>2259</v>
      </c>
    </row>
    <row r="164" spans="2:65" s="11" customFormat="1" ht="22.75" customHeight="1">
      <c r="B164" s="127"/>
      <c r="D164" s="128" t="s">
        <v>74</v>
      </c>
      <c r="E164" s="137" t="s">
        <v>1188</v>
      </c>
      <c r="F164" s="137" t="s">
        <v>1189</v>
      </c>
      <c r="I164" s="130"/>
      <c r="J164" s="138">
        <f>BK164</f>
        <v>0</v>
      </c>
      <c r="L164" s="127"/>
      <c r="M164" s="132"/>
      <c r="P164" s="133">
        <f>SUM(P165:P177)</f>
        <v>0</v>
      </c>
      <c r="R164" s="133">
        <f>SUM(R165:R177)</f>
        <v>2.5335589999999998E-2</v>
      </c>
      <c r="T164" s="134">
        <f>SUM(T165:T177)</f>
        <v>0</v>
      </c>
      <c r="AR164" s="128" t="s">
        <v>88</v>
      </c>
      <c r="AT164" s="135" t="s">
        <v>74</v>
      </c>
      <c r="AU164" s="135" t="s">
        <v>82</v>
      </c>
      <c r="AY164" s="128" t="s">
        <v>176</v>
      </c>
      <c r="BK164" s="136">
        <f>SUM(BK165:BK177)</f>
        <v>0</v>
      </c>
    </row>
    <row r="165" spans="2:65" s="1" customFormat="1" ht="24.25" customHeight="1">
      <c r="B165" s="28"/>
      <c r="C165" s="139" t="s">
        <v>263</v>
      </c>
      <c r="D165" s="139" t="s">
        <v>178</v>
      </c>
      <c r="E165" s="140" t="s">
        <v>1209</v>
      </c>
      <c r="F165" s="141" t="s">
        <v>1210</v>
      </c>
      <c r="G165" s="142" t="s">
        <v>334</v>
      </c>
      <c r="H165" s="143">
        <v>1</v>
      </c>
      <c r="I165" s="144"/>
      <c r="J165" s="145">
        <f t="shared" ref="J165:J177" si="10">ROUND(I165*H165,2)</f>
        <v>0</v>
      </c>
      <c r="K165" s="146"/>
      <c r="L165" s="28"/>
      <c r="M165" s="147" t="s">
        <v>1</v>
      </c>
      <c r="N165" s="148" t="s">
        <v>41</v>
      </c>
      <c r="P165" s="149">
        <f t="shared" ref="P165:P177" si="11">O165*H165</f>
        <v>0</v>
      </c>
      <c r="Q165" s="149">
        <v>2.3019999999999998E-3</v>
      </c>
      <c r="R165" s="149">
        <f t="shared" ref="R165:R177" si="12">Q165*H165</f>
        <v>2.3019999999999998E-3</v>
      </c>
      <c r="S165" s="149">
        <v>0</v>
      </c>
      <c r="T165" s="150">
        <f t="shared" ref="T165:T177" si="13">S165*H165</f>
        <v>0</v>
      </c>
      <c r="AR165" s="151" t="s">
        <v>240</v>
      </c>
      <c r="AT165" s="151" t="s">
        <v>178</v>
      </c>
      <c r="AU165" s="151" t="s">
        <v>88</v>
      </c>
      <c r="AY165" s="13" t="s">
        <v>176</v>
      </c>
      <c r="BE165" s="152">
        <f t="shared" ref="BE165:BE177" si="14">IF(N165="základná",J165,0)</f>
        <v>0</v>
      </c>
      <c r="BF165" s="152">
        <f t="shared" ref="BF165:BF177" si="15">IF(N165="znížená",J165,0)</f>
        <v>0</v>
      </c>
      <c r="BG165" s="152">
        <f t="shared" ref="BG165:BG177" si="16">IF(N165="zákl. prenesená",J165,0)</f>
        <v>0</v>
      </c>
      <c r="BH165" s="152">
        <f t="shared" ref="BH165:BH177" si="17">IF(N165="zníž. prenesená",J165,0)</f>
        <v>0</v>
      </c>
      <c r="BI165" s="152">
        <f t="shared" ref="BI165:BI177" si="18">IF(N165="nulová",J165,0)</f>
        <v>0</v>
      </c>
      <c r="BJ165" s="13" t="s">
        <v>88</v>
      </c>
      <c r="BK165" s="152">
        <f t="shared" ref="BK165:BK177" si="19">ROUND(I165*H165,2)</f>
        <v>0</v>
      </c>
      <c r="BL165" s="13" t="s">
        <v>240</v>
      </c>
      <c r="BM165" s="151" t="s">
        <v>2260</v>
      </c>
    </row>
    <row r="166" spans="2:65" s="1" customFormat="1" ht="16.5" customHeight="1">
      <c r="B166" s="28"/>
      <c r="C166" s="153" t="s">
        <v>267</v>
      </c>
      <c r="D166" s="153" t="s">
        <v>236</v>
      </c>
      <c r="E166" s="154" t="s">
        <v>1212</v>
      </c>
      <c r="F166" s="155" t="s">
        <v>1213</v>
      </c>
      <c r="G166" s="156" t="s">
        <v>334</v>
      </c>
      <c r="H166" s="157">
        <v>1</v>
      </c>
      <c r="I166" s="158"/>
      <c r="J166" s="159">
        <f t="shared" si="10"/>
        <v>0</v>
      </c>
      <c r="K166" s="160"/>
      <c r="L166" s="161"/>
      <c r="M166" s="162" t="s">
        <v>1</v>
      </c>
      <c r="N166" s="163" t="s">
        <v>41</v>
      </c>
      <c r="P166" s="149">
        <f t="shared" si="11"/>
        <v>0</v>
      </c>
      <c r="Q166" s="149">
        <v>1.41E-2</v>
      </c>
      <c r="R166" s="149">
        <f t="shared" si="12"/>
        <v>1.41E-2</v>
      </c>
      <c r="S166" s="149">
        <v>0</v>
      </c>
      <c r="T166" s="150">
        <f t="shared" si="13"/>
        <v>0</v>
      </c>
      <c r="AR166" s="151" t="s">
        <v>306</v>
      </c>
      <c r="AT166" s="151" t="s">
        <v>236</v>
      </c>
      <c r="AU166" s="151" t="s">
        <v>88</v>
      </c>
      <c r="AY166" s="13" t="s">
        <v>176</v>
      </c>
      <c r="BE166" s="152">
        <f t="shared" si="14"/>
        <v>0</v>
      </c>
      <c r="BF166" s="152">
        <f t="shared" si="15"/>
        <v>0</v>
      </c>
      <c r="BG166" s="152">
        <f t="shared" si="16"/>
        <v>0</v>
      </c>
      <c r="BH166" s="152">
        <f t="shared" si="17"/>
        <v>0</v>
      </c>
      <c r="BI166" s="152">
        <f t="shared" si="18"/>
        <v>0</v>
      </c>
      <c r="BJ166" s="13" t="s">
        <v>88</v>
      </c>
      <c r="BK166" s="152">
        <f t="shared" si="19"/>
        <v>0</v>
      </c>
      <c r="BL166" s="13" t="s">
        <v>240</v>
      </c>
      <c r="BM166" s="151" t="s">
        <v>2261</v>
      </c>
    </row>
    <row r="167" spans="2:65" s="1" customFormat="1" ht="37.75" customHeight="1">
      <c r="B167" s="28"/>
      <c r="C167" s="139" t="s">
        <v>7</v>
      </c>
      <c r="D167" s="139" t="s">
        <v>178</v>
      </c>
      <c r="E167" s="140" t="s">
        <v>2262</v>
      </c>
      <c r="F167" s="141" t="s">
        <v>2263</v>
      </c>
      <c r="G167" s="142" t="s">
        <v>334</v>
      </c>
      <c r="H167" s="143">
        <v>1</v>
      </c>
      <c r="I167" s="144"/>
      <c r="J167" s="145">
        <f t="shared" si="10"/>
        <v>0</v>
      </c>
      <c r="K167" s="146"/>
      <c r="L167" s="28"/>
      <c r="M167" s="147" t="s">
        <v>1</v>
      </c>
      <c r="N167" s="148" t="s">
        <v>41</v>
      </c>
      <c r="P167" s="149">
        <f t="shared" si="11"/>
        <v>0</v>
      </c>
      <c r="Q167" s="149">
        <v>7.8359000000000002E-4</v>
      </c>
      <c r="R167" s="149">
        <f t="shared" si="12"/>
        <v>7.8359000000000002E-4</v>
      </c>
      <c r="S167" s="149">
        <v>0</v>
      </c>
      <c r="T167" s="150">
        <f t="shared" si="13"/>
        <v>0</v>
      </c>
      <c r="AR167" s="151" t="s">
        <v>240</v>
      </c>
      <c r="AT167" s="151" t="s">
        <v>178</v>
      </c>
      <c r="AU167" s="151" t="s">
        <v>88</v>
      </c>
      <c r="AY167" s="13" t="s">
        <v>176</v>
      </c>
      <c r="BE167" s="152">
        <f t="shared" si="14"/>
        <v>0</v>
      </c>
      <c r="BF167" s="152">
        <f t="shared" si="15"/>
        <v>0</v>
      </c>
      <c r="BG167" s="152">
        <f t="shared" si="16"/>
        <v>0</v>
      </c>
      <c r="BH167" s="152">
        <f t="shared" si="17"/>
        <v>0</v>
      </c>
      <c r="BI167" s="152">
        <f t="shared" si="18"/>
        <v>0</v>
      </c>
      <c r="BJ167" s="13" t="s">
        <v>88</v>
      </c>
      <c r="BK167" s="152">
        <f t="shared" si="19"/>
        <v>0</v>
      </c>
      <c r="BL167" s="13" t="s">
        <v>240</v>
      </c>
      <c r="BM167" s="151" t="s">
        <v>2264</v>
      </c>
    </row>
    <row r="168" spans="2:65" s="1" customFormat="1" ht="24.25" customHeight="1">
      <c r="B168" s="28"/>
      <c r="C168" s="153" t="s">
        <v>274</v>
      </c>
      <c r="D168" s="153" t="s">
        <v>236</v>
      </c>
      <c r="E168" s="154" t="s">
        <v>2265</v>
      </c>
      <c r="F168" s="155" t="s">
        <v>2266</v>
      </c>
      <c r="G168" s="156" t="s">
        <v>334</v>
      </c>
      <c r="H168" s="157">
        <v>1</v>
      </c>
      <c r="I168" s="158"/>
      <c r="J168" s="159">
        <f t="shared" si="10"/>
        <v>0</v>
      </c>
      <c r="K168" s="160"/>
      <c r="L168" s="161"/>
      <c r="M168" s="162" t="s">
        <v>1</v>
      </c>
      <c r="N168" s="163" t="s">
        <v>41</v>
      </c>
      <c r="P168" s="149">
        <f t="shared" si="11"/>
        <v>0</v>
      </c>
      <c r="Q168" s="149">
        <v>4.3499999999999997E-3</v>
      </c>
      <c r="R168" s="149">
        <f t="shared" si="12"/>
        <v>4.3499999999999997E-3</v>
      </c>
      <c r="S168" s="149">
        <v>0</v>
      </c>
      <c r="T168" s="150">
        <f t="shared" si="13"/>
        <v>0</v>
      </c>
      <c r="AR168" s="151" t="s">
        <v>306</v>
      </c>
      <c r="AT168" s="151" t="s">
        <v>236</v>
      </c>
      <c r="AU168" s="151" t="s">
        <v>88</v>
      </c>
      <c r="AY168" s="13" t="s">
        <v>176</v>
      </c>
      <c r="BE168" s="152">
        <f t="shared" si="14"/>
        <v>0</v>
      </c>
      <c r="BF168" s="152">
        <f t="shared" si="15"/>
        <v>0</v>
      </c>
      <c r="BG168" s="152">
        <f t="shared" si="16"/>
        <v>0</v>
      </c>
      <c r="BH168" s="152">
        <f t="shared" si="17"/>
        <v>0</v>
      </c>
      <c r="BI168" s="152">
        <f t="shared" si="18"/>
        <v>0</v>
      </c>
      <c r="BJ168" s="13" t="s">
        <v>88</v>
      </c>
      <c r="BK168" s="152">
        <f t="shared" si="19"/>
        <v>0</v>
      </c>
      <c r="BL168" s="13" t="s">
        <v>240</v>
      </c>
      <c r="BM168" s="151" t="s">
        <v>2267</v>
      </c>
    </row>
    <row r="169" spans="2:65" s="1" customFormat="1" ht="33" customHeight="1">
      <c r="B169" s="28"/>
      <c r="C169" s="139" t="s">
        <v>278</v>
      </c>
      <c r="D169" s="139" t="s">
        <v>178</v>
      </c>
      <c r="E169" s="140" t="s">
        <v>1254</v>
      </c>
      <c r="F169" s="141" t="s">
        <v>1255</v>
      </c>
      <c r="G169" s="142" t="s">
        <v>334</v>
      </c>
      <c r="H169" s="143">
        <v>1</v>
      </c>
      <c r="I169" s="144"/>
      <c r="J169" s="145">
        <f t="shared" si="10"/>
        <v>0</v>
      </c>
      <c r="K169" s="146"/>
      <c r="L169" s="28"/>
      <c r="M169" s="147" t="s">
        <v>1</v>
      </c>
      <c r="N169" s="148" t="s">
        <v>41</v>
      </c>
      <c r="P169" s="149">
        <f t="shared" si="11"/>
        <v>0</v>
      </c>
      <c r="Q169" s="149">
        <v>0</v>
      </c>
      <c r="R169" s="149">
        <f t="shared" si="12"/>
        <v>0</v>
      </c>
      <c r="S169" s="149">
        <v>0</v>
      </c>
      <c r="T169" s="150">
        <f t="shared" si="13"/>
        <v>0</v>
      </c>
      <c r="AR169" s="151" t="s">
        <v>240</v>
      </c>
      <c r="AT169" s="151" t="s">
        <v>178</v>
      </c>
      <c r="AU169" s="151" t="s">
        <v>88</v>
      </c>
      <c r="AY169" s="13" t="s">
        <v>176</v>
      </c>
      <c r="BE169" s="152">
        <f t="shared" si="14"/>
        <v>0</v>
      </c>
      <c r="BF169" s="152">
        <f t="shared" si="15"/>
        <v>0</v>
      </c>
      <c r="BG169" s="152">
        <f t="shared" si="16"/>
        <v>0</v>
      </c>
      <c r="BH169" s="152">
        <f t="shared" si="17"/>
        <v>0</v>
      </c>
      <c r="BI169" s="152">
        <f t="shared" si="18"/>
        <v>0</v>
      </c>
      <c r="BJ169" s="13" t="s">
        <v>88</v>
      </c>
      <c r="BK169" s="152">
        <f t="shared" si="19"/>
        <v>0</v>
      </c>
      <c r="BL169" s="13" t="s">
        <v>240</v>
      </c>
      <c r="BM169" s="151" t="s">
        <v>2268</v>
      </c>
    </row>
    <row r="170" spans="2:65" s="1" customFormat="1" ht="16.5" customHeight="1">
      <c r="B170" s="28"/>
      <c r="C170" s="153" t="s">
        <v>282</v>
      </c>
      <c r="D170" s="153" t="s">
        <v>236</v>
      </c>
      <c r="E170" s="154" t="s">
        <v>1257</v>
      </c>
      <c r="F170" s="155" t="s">
        <v>1258</v>
      </c>
      <c r="G170" s="156" t="s">
        <v>334</v>
      </c>
      <c r="H170" s="157">
        <v>1</v>
      </c>
      <c r="I170" s="158"/>
      <c r="J170" s="159">
        <f t="shared" si="10"/>
        <v>0</v>
      </c>
      <c r="K170" s="160"/>
      <c r="L170" s="161"/>
      <c r="M170" s="162" t="s">
        <v>1</v>
      </c>
      <c r="N170" s="163" t="s">
        <v>41</v>
      </c>
      <c r="P170" s="149">
        <f t="shared" si="11"/>
        <v>0</v>
      </c>
      <c r="Q170" s="149">
        <v>1E-3</v>
      </c>
      <c r="R170" s="149">
        <f t="shared" si="12"/>
        <v>1E-3</v>
      </c>
      <c r="S170" s="149">
        <v>0</v>
      </c>
      <c r="T170" s="150">
        <f t="shared" si="13"/>
        <v>0</v>
      </c>
      <c r="AR170" s="151" t="s">
        <v>306</v>
      </c>
      <c r="AT170" s="151" t="s">
        <v>236</v>
      </c>
      <c r="AU170" s="151" t="s">
        <v>88</v>
      </c>
      <c r="AY170" s="13" t="s">
        <v>176</v>
      </c>
      <c r="BE170" s="152">
        <f t="shared" si="14"/>
        <v>0</v>
      </c>
      <c r="BF170" s="152">
        <f t="shared" si="15"/>
        <v>0</v>
      </c>
      <c r="BG170" s="152">
        <f t="shared" si="16"/>
        <v>0</v>
      </c>
      <c r="BH170" s="152">
        <f t="shared" si="17"/>
        <v>0</v>
      </c>
      <c r="BI170" s="152">
        <f t="shared" si="18"/>
        <v>0</v>
      </c>
      <c r="BJ170" s="13" t="s">
        <v>88</v>
      </c>
      <c r="BK170" s="152">
        <f t="shared" si="19"/>
        <v>0</v>
      </c>
      <c r="BL170" s="13" t="s">
        <v>240</v>
      </c>
      <c r="BM170" s="151" t="s">
        <v>2269</v>
      </c>
    </row>
    <row r="171" spans="2:65" s="1" customFormat="1" ht="33" customHeight="1">
      <c r="B171" s="28"/>
      <c r="C171" s="139" t="s">
        <v>286</v>
      </c>
      <c r="D171" s="139" t="s">
        <v>178</v>
      </c>
      <c r="E171" s="140" t="s">
        <v>2270</v>
      </c>
      <c r="F171" s="141" t="s">
        <v>2271</v>
      </c>
      <c r="G171" s="142" t="s">
        <v>334</v>
      </c>
      <c r="H171" s="143">
        <v>1</v>
      </c>
      <c r="I171" s="144"/>
      <c r="J171" s="145">
        <f t="shared" si="10"/>
        <v>0</v>
      </c>
      <c r="K171" s="146"/>
      <c r="L171" s="28"/>
      <c r="M171" s="147" t="s">
        <v>1</v>
      </c>
      <c r="N171" s="148" t="s">
        <v>41</v>
      </c>
      <c r="P171" s="149">
        <f t="shared" si="11"/>
        <v>0</v>
      </c>
      <c r="Q171" s="149">
        <v>1E-4</v>
      </c>
      <c r="R171" s="149">
        <f t="shared" si="12"/>
        <v>1E-4</v>
      </c>
      <c r="S171" s="149">
        <v>0</v>
      </c>
      <c r="T171" s="150">
        <f t="shared" si="13"/>
        <v>0</v>
      </c>
      <c r="AR171" s="151" t="s">
        <v>240</v>
      </c>
      <c r="AT171" s="151" t="s">
        <v>178</v>
      </c>
      <c r="AU171" s="151" t="s">
        <v>88</v>
      </c>
      <c r="AY171" s="13" t="s">
        <v>176</v>
      </c>
      <c r="BE171" s="152">
        <f t="shared" si="14"/>
        <v>0</v>
      </c>
      <c r="BF171" s="152">
        <f t="shared" si="15"/>
        <v>0</v>
      </c>
      <c r="BG171" s="152">
        <f t="shared" si="16"/>
        <v>0</v>
      </c>
      <c r="BH171" s="152">
        <f t="shared" si="17"/>
        <v>0</v>
      </c>
      <c r="BI171" s="152">
        <f t="shared" si="18"/>
        <v>0</v>
      </c>
      <c r="BJ171" s="13" t="s">
        <v>88</v>
      </c>
      <c r="BK171" s="152">
        <f t="shared" si="19"/>
        <v>0</v>
      </c>
      <c r="BL171" s="13" t="s">
        <v>240</v>
      </c>
      <c r="BM171" s="151" t="s">
        <v>2272</v>
      </c>
    </row>
    <row r="172" spans="2:65" s="1" customFormat="1" ht="16.5" customHeight="1">
      <c r="B172" s="28"/>
      <c r="C172" s="153" t="s">
        <v>290</v>
      </c>
      <c r="D172" s="153" t="s">
        <v>236</v>
      </c>
      <c r="E172" s="154" t="s">
        <v>2273</v>
      </c>
      <c r="F172" s="155" t="s">
        <v>2274</v>
      </c>
      <c r="G172" s="156" t="s">
        <v>334</v>
      </c>
      <c r="H172" s="157">
        <v>1</v>
      </c>
      <c r="I172" s="158"/>
      <c r="J172" s="159">
        <f t="shared" si="10"/>
        <v>0</v>
      </c>
      <c r="K172" s="160"/>
      <c r="L172" s="161"/>
      <c r="M172" s="162" t="s">
        <v>1</v>
      </c>
      <c r="N172" s="163" t="s">
        <v>41</v>
      </c>
      <c r="P172" s="149">
        <f t="shared" si="11"/>
        <v>0</v>
      </c>
      <c r="Q172" s="149">
        <v>2E-3</v>
      </c>
      <c r="R172" s="149">
        <f t="shared" si="12"/>
        <v>2E-3</v>
      </c>
      <c r="S172" s="149">
        <v>0</v>
      </c>
      <c r="T172" s="150">
        <f t="shared" si="13"/>
        <v>0</v>
      </c>
      <c r="AR172" s="151" t="s">
        <v>306</v>
      </c>
      <c r="AT172" s="151" t="s">
        <v>236</v>
      </c>
      <c r="AU172" s="151" t="s">
        <v>88</v>
      </c>
      <c r="AY172" s="13" t="s">
        <v>176</v>
      </c>
      <c r="BE172" s="152">
        <f t="shared" si="14"/>
        <v>0</v>
      </c>
      <c r="BF172" s="152">
        <f t="shared" si="15"/>
        <v>0</v>
      </c>
      <c r="BG172" s="152">
        <f t="shared" si="16"/>
        <v>0</v>
      </c>
      <c r="BH172" s="152">
        <f t="shared" si="17"/>
        <v>0</v>
      </c>
      <c r="BI172" s="152">
        <f t="shared" si="18"/>
        <v>0</v>
      </c>
      <c r="BJ172" s="13" t="s">
        <v>88</v>
      </c>
      <c r="BK172" s="152">
        <f t="shared" si="19"/>
        <v>0</v>
      </c>
      <c r="BL172" s="13" t="s">
        <v>240</v>
      </c>
      <c r="BM172" s="151" t="s">
        <v>2275</v>
      </c>
    </row>
    <row r="173" spans="2:65" s="1" customFormat="1" ht="24.25" customHeight="1">
      <c r="B173" s="28"/>
      <c r="C173" s="139" t="s">
        <v>294</v>
      </c>
      <c r="D173" s="139" t="s">
        <v>178</v>
      </c>
      <c r="E173" s="140" t="s">
        <v>1266</v>
      </c>
      <c r="F173" s="141" t="s">
        <v>1267</v>
      </c>
      <c r="G173" s="142" t="s">
        <v>334</v>
      </c>
      <c r="H173" s="143">
        <v>1</v>
      </c>
      <c r="I173" s="144"/>
      <c r="J173" s="145">
        <f t="shared" si="10"/>
        <v>0</v>
      </c>
      <c r="K173" s="146"/>
      <c r="L173" s="28"/>
      <c r="M173" s="147" t="s">
        <v>1</v>
      </c>
      <c r="N173" s="148" t="s">
        <v>41</v>
      </c>
      <c r="P173" s="149">
        <f t="shared" si="11"/>
        <v>0</v>
      </c>
      <c r="Q173" s="149">
        <v>0</v>
      </c>
      <c r="R173" s="149">
        <f t="shared" si="12"/>
        <v>0</v>
      </c>
      <c r="S173" s="149">
        <v>0</v>
      </c>
      <c r="T173" s="150">
        <f t="shared" si="13"/>
        <v>0</v>
      </c>
      <c r="AR173" s="151" t="s">
        <v>240</v>
      </c>
      <c r="AT173" s="151" t="s">
        <v>178</v>
      </c>
      <c r="AU173" s="151" t="s">
        <v>88</v>
      </c>
      <c r="AY173" s="13" t="s">
        <v>176</v>
      </c>
      <c r="BE173" s="152">
        <f t="shared" si="14"/>
        <v>0</v>
      </c>
      <c r="BF173" s="152">
        <f t="shared" si="15"/>
        <v>0</v>
      </c>
      <c r="BG173" s="152">
        <f t="shared" si="16"/>
        <v>0</v>
      </c>
      <c r="BH173" s="152">
        <f t="shared" si="17"/>
        <v>0</v>
      </c>
      <c r="BI173" s="152">
        <f t="shared" si="18"/>
        <v>0</v>
      </c>
      <c r="BJ173" s="13" t="s">
        <v>88</v>
      </c>
      <c r="BK173" s="152">
        <f t="shared" si="19"/>
        <v>0</v>
      </c>
      <c r="BL173" s="13" t="s">
        <v>240</v>
      </c>
      <c r="BM173" s="151" t="s">
        <v>2276</v>
      </c>
    </row>
    <row r="174" spans="2:65" s="1" customFormat="1" ht="21.75" customHeight="1">
      <c r="B174" s="28"/>
      <c r="C174" s="153" t="s">
        <v>298</v>
      </c>
      <c r="D174" s="153" t="s">
        <v>236</v>
      </c>
      <c r="E174" s="154" t="s">
        <v>1269</v>
      </c>
      <c r="F174" s="155" t="s">
        <v>1270</v>
      </c>
      <c r="G174" s="156" t="s">
        <v>334</v>
      </c>
      <c r="H174" s="157">
        <v>1</v>
      </c>
      <c r="I174" s="158"/>
      <c r="J174" s="159">
        <f t="shared" si="10"/>
        <v>0</v>
      </c>
      <c r="K174" s="160"/>
      <c r="L174" s="161"/>
      <c r="M174" s="162" t="s">
        <v>1</v>
      </c>
      <c r="N174" s="163" t="s">
        <v>41</v>
      </c>
      <c r="P174" s="149">
        <f t="shared" si="11"/>
        <v>0</v>
      </c>
      <c r="Q174" s="149">
        <v>3.3E-4</v>
      </c>
      <c r="R174" s="149">
        <f t="shared" si="12"/>
        <v>3.3E-4</v>
      </c>
      <c r="S174" s="149">
        <v>0</v>
      </c>
      <c r="T174" s="150">
        <f t="shared" si="13"/>
        <v>0</v>
      </c>
      <c r="AR174" s="151" t="s">
        <v>306</v>
      </c>
      <c r="AT174" s="151" t="s">
        <v>236</v>
      </c>
      <c r="AU174" s="151" t="s">
        <v>88</v>
      </c>
      <c r="AY174" s="13" t="s">
        <v>176</v>
      </c>
      <c r="BE174" s="152">
        <f t="shared" si="14"/>
        <v>0</v>
      </c>
      <c r="BF174" s="152">
        <f t="shared" si="15"/>
        <v>0</v>
      </c>
      <c r="BG174" s="152">
        <f t="shared" si="16"/>
        <v>0</v>
      </c>
      <c r="BH174" s="152">
        <f t="shared" si="17"/>
        <v>0</v>
      </c>
      <c r="BI174" s="152">
        <f t="shared" si="18"/>
        <v>0</v>
      </c>
      <c r="BJ174" s="13" t="s">
        <v>88</v>
      </c>
      <c r="BK174" s="152">
        <f t="shared" si="19"/>
        <v>0</v>
      </c>
      <c r="BL174" s="13" t="s">
        <v>240</v>
      </c>
      <c r="BM174" s="151" t="s">
        <v>2277</v>
      </c>
    </row>
    <row r="175" spans="2:65" s="1" customFormat="1" ht="33" customHeight="1">
      <c r="B175" s="28"/>
      <c r="C175" s="139" t="s">
        <v>302</v>
      </c>
      <c r="D175" s="139" t="s">
        <v>178</v>
      </c>
      <c r="E175" s="140" t="s">
        <v>2278</v>
      </c>
      <c r="F175" s="141" t="s">
        <v>2279</v>
      </c>
      <c r="G175" s="142" t="s">
        <v>334</v>
      </c>
      <c r="H175" s="143">
        <v>1</v>
      </c>
      <c r="I175" s="144"/>
      <c r="J175" s="145">
        <f t="shared" si="10"/>
        <v>0</v>
      </c>
      <c r="K175" s="146"/>
      <c r="L175" s="28"/>
      <c r="M175" s="147" t="s">
        <v>1</v>
      </c>
      <c r="N175" s="148" t="s">
        <v>41</v>
      </c>
      <c r="P175" s="149">
        <f t="shared" si="11"/>
        <v>0</v>
      </c>
      <c r="Q175" s="149">
        <v>1.0000000000000001E-5</v>
      </c>
      <c r="R175" s="149">
        <f t="shared" si="12"/>
        <v>1.0000000000000001E-5</v>
      </c>
      <c r="S175" s="149">
        <v>0</v>
      </c>
      <c r="T175" s="150">
        <f t="shared" si="13"/>
        <v>0</v>
      </c>
      <c r="AR175" s="151" t="s">
        <v>240</v>
      </c>
      <c r="AT175" s="151" t="s">
        <v>178</v>
      </c>
      <c r="AU175" s="151" t="s">
        <v>88</v>
      </c>
      <c r="AY175" s="13" t="s">
        <v>176</v>
      </c>
      <c r="BE175" s="152">
        <f t="shared" si="14"/>
        <v>0</v>
      </c>
      <c r="BF175" s="152">
        <f t="shared" si="15"/>
        <v>0</v>
      </c>
      <c r="BG175" s="152">
        <f t="shared" si="16"/>
        <v>0</v>
      </c>
      <c r="BH175" s="152">
        <f t="shared" si="17"/>
        <v>0</v>
      </c>
      <c r="BI175" s="152">
        <f t="shared" si="18"/>
        <v>0</v>
      </c>
      <c r="BJ175" s="13" t="s">
        <v>88</v>
      </c>
      <c r="BK175" s="152">
        <f t="shared" si="19"/>
        <v>0</v>
      </c>
      <c r="BL175" s="13" t="s">
        <v>240</v>
      </c>
      <c r="BM175" s="151" t="s">
        <v>2280</v>
      </c>
    </row>
    <row r="176" spans="2:65" s="1" customFormat="1" ht="24.25" customHeight="1">
      <c r="B176" s="28"/>
      <c r="C176" s="153" t="s">
        <v>306</v>
      </c>
      <c r="D176" s="153" t="s">
        <v>236</v>
      </c>
      <c r="E176" s="154" t="s">
        <v>2281</v>
      </c>
      <c r="F176" s="155" t="s">
        <v>2282</v>
      </c>
      <c r="G176" s="156" t="s">
        <v>334</v>
      </c>
      <c r="H176" s="157">
        <v>1</v>
      </c>
      <c r="I176" s="158"/>
      <c r="J176" s="159">
        <f t="shared" si="10"/>
        <v>0</v>
      </c>
      <c r="K176" s="160"/>
      <c r="L176" s="161"/>
      <c r="M176" s="162" t="s">
        <v>1</v>
      </c>
      <c r="N176" s="163" t="s">
        <v>41</v>
      </c>
      <c r="P176" s="149">
        <f t="shared" si="11"/>
        <v>0</v>
      </c>
      <c r="Q176" s="149">
        <v>3.6000000000000002E-4</v>
      </c>
      <c r="R176" s="149">
        <f t="shared" si="12"/>
        <v>3.6000000000000002E-4</v>
      </c>
      <c r="S176" s="149">
        <v>0</v>
      </c>
      <c r="T176" s="150">
        <f t="shared" si="13"/>
        <v>0</v>
      </c>
      <c r="AR176" s="151" t="s">
        <v>306</v>
      </c>
      <c r="AT176" s="151" t="s">
        <v>236</v>
      </c>
      <c r="AU176" s="151" t="s">
        <v>88</v>
      </c>
      <c r="AY176" s="13" t="s">
        <v>176</v>
      </c>
      <c r="BE176" s="152">
        <f t="shared" si="14"/>
        <v>0</v>
      </c>
      <c r="BF176" s="152">
        <f t="shared" si="15"/>
        <v>0</v>
      </c>
      <c r="BG176" s="152">
        <f t="shared" si="16"/>
        <v>0</v>
      </c>
      <c r="BH176" s="152">
        <f t="shared" si="17"/>
        <v>0</v>
      </c>
      <c r="BI176" s="152">
        <f t="shared" si="18"/>
        <v>0</v>
      </c>
      <c r="BJ176" s="13" t="s">
        <v>88</v>
      </c>
      <c r="BK176" s="152">
        <f t="shared" si="19"/>
        <v>0</v>
      </c>
      <c r="BL176" s="13" t="s">
        <v>240</v>
      </c>
      <c r="BM176" s="151" t="s">
        <v>2283</v>
      </c>
    </row>
    <row r="177" spans="2:65" s="1" customFormat="1" ht="24.25" customHeight="1">
      <c r="B177" s="28"/>
      <c r="C177" s="139" t="s">
        <v>310</v>
      </c>
      <c r="D177" s="139" t="s">
        <v>178</v>
      </c>
      <c r="E177" s="140" t="s">
        <v>1278</v>
      </c>
      <c r="F177" s="141" t="s">
        <v>1279</v>
      </c>
      <c r="G177" s="142" t="s">
        <v>529</v>
      </c>
      <c r="H177" s="144"/>
      <c r="I177" s="144"/>
      <c r="J177" s="145">
        <f t="shared" si="10"/>
        <v>0</v>
      </c>
      <c r="K177" s="146"/>
      <c r="L177" s="28"/>
      <c r="M177" s="147" t="s">
        <v>1</v>
      </c>
      <c r="N177" s="148" t="s">
        <v>41</v>
      </c>
      <c r="P177" s="149">
        <f t="shared" si="11"/>
        <v>0</v>
      </c>
      <c r="Q177" s="149">
        <v>0</v>
      </c>
      <c r="R177" s="149">
        <f t="shared" si="12"/>
        <v>0</v>
      </c>
      <c r="S177" s="149">
        <v>0</v>
      </c>
      <c r="T177" s="150">
        <f t="shared" si="13"/>
        <v>0</v>
      </c>
      <c r="AR177" s="151" t="s">
        <v>240</v>
      </c>
      <c r="AT177" s="151" t="s">
        <v>178</v>
      </c>
      <c r="AU177" s="151" t="s">
        <v>88</v>
      </c>
      <c r="AY177" s="13" t="s">
        <v>176</v>
      </c>
      <c r="BE177" s="152">
        <f t="shared" si="14"/>
        <v>0</v>
      </c>
      <c r="BF177" s="152">
        <f t="shared" si="15"/>
        <v>0</v>
      </c>
      <c r="BG177" s="152">
        <f t="shared" si="16"/>
        <v>0</v>
      </c>
      <c r="BH177" s="152">
        <f t="shared" si="17"/>
        <v>0</v>
      </c>
      <c r="BI177" s="152">
        <f t="shared" si="18"/>
        <v>0</v>
      </c>
      <c r="BJ177" s="13" t="s">
        <v>88</v>
      </c>
      <c r="BK177" s="152">
        <f t="shared" si="19"/>
        <v>0</v>
      </c>
      <c r="BL177" s="13" t="s">
        <v>240</v>
      </c>
      <c r="BM177" s="151" t="s">
        <v>2284</v>
      </c>
    </row>
    <row r="178" spans="2:65" s="11" customFormat="1" ht="22.75" customHeight="1">
      <c r="B178" s="127"/>
      <c r="D178" s="128" t="s">
        <v>74</v>
      </c>
      <c r="E178" s="137" t="s">
        <v>627</v>
      </c>
      <c r="F178" s="137" t="s">
        <v>628</v>
      </c>
      <c r="I178" s="130"/>
      <c r="J178" s="138">
        <f>BK178</f>
        <v>0</v>
      </c>
      <c r="L178" s="127"/>
      <c r="M178" s="132"/>
      <c r="P178" s="133">
        <f>SUM(P179:P180)</f>
        <v>0</v>
      </c>
      <c r="R178" s="133">
        <f>SUM(R179:R180)</f>
        <v>0.48935040000000002</v>
      </c>
      <c r="T178" s="134">
        <f>SUM(T179:T180)</f>
        <v>0</v>
      </c>
      <c r="AR178" s="128" t="s">
        <v>88</v>
      </c>
      <c r="AT178" s="135" t="s">
        <v>74</v>
      </c>
      <c r="AU178" s="135" t="s">
        <v>82</v>
      </c>
      <c r="AY178" s="128" t="s">
        <v>176</v>
      </c>
      <c r="BK178" s="136">
        <f>SUM(BK179:BK180)</f>
        <v>0</v>
      </c>
    </row>
    <row r="179" spans="2:65" s="1" customFormat="1" ht="33" customHeight="1">
      <c r="B179" s="28"/>
      <c r="C179" s="139" t="s">
        <v>315</v>
      </c>
      <c r="D179" s="139" t="s">
        <v>178</v>
      </c>
      <c r="E179" s="140" t="s">
        <v>630</v>
      </c>
      <c r="F179" s="141" t="s">
        <v>631</v>
      </c>
      <c r="G179" s="142" t="s">
        <v>247</v>
      </c>
      <c r="H179" s="143">
        <v>36.96</v>
      </c>
      <c r="I179" s="144"/>
      <c r="J179" s="145">
        <f>ROUND(I179*H179,2)</f>
        <v>0</v>
      </c>
      <c r="K179" s="146"/>
      <c r="L179" s="28"/>
      <c r="M179" s="147" t="s">
        <v>1</v>
      </c>
      <c r="N179" s="148" t="s">
        <v>41</v>
      </c>
      <c r="P179" s="149">
        <f>O179*H179</f>
        <v>0</v>
      </c>
      <c r="Q179" s="149">
        <v>1.324E-2</v>
      </c>
      <c r="R179" s="149">
        <f>Q179*H179</f>
        <v>0.48935040000000002</v>
      </c>
      <c r="S179" s="149">
        <v>0</v>
      </c>
      <c r="T179" s="150">
        <f>S179*H179</f>
        <v>0</v>
      </c>
      <c r="AR179" s="151" t="s">
        <v>240</v>
      </c>
      <c r="AT179" s="151" t="s">
        <v>178</v>
      </c>
      <c r="AU179" s="151" t="s">
        <v>88</v>
      </c>
      <c r="AY179" s="13" t="s">
        <v>176</v>
      </c>
      <c r="BE179" s="152">
        <f>IF(N179="základná",J179,0)</f>
        <v>0</v>
      </c>
      <c r="BF179" s="152">
        <f>IF(N179="znížená",J179,0)</f>
        <v>0</v>
      </c>
      <c r="BG179" s="152">
        <f>IF(N179="zákl. prenesená",J179,0)</f>
        <v>0</v>
      </c>
      <c r="BH179" s="152">
        <f>IF(N179="zníž. prenesená",J179,0)</f>
        <v>0</v>
      </c>
      <c r="BI179" s="152">
        <f>IF(N179="nulová",J179,0)</f>
        <v>0</v>
      </c>
      <c r="BJ179" s="13" t="s">
        <v>88</v>
      </c>
      <c r="BK179" s="152">
        <f>ROUND(I179*H179,2)</f>
        <v>0</v>
      </c>
      <c r="BL179" s="13" t="s">
        <v>240</v>
      </c>
      <c r="BM179" s="151" t="s">
        <v>2285</v>
      </c>
    </row>
    <row r="180" spans="2:65" s="1" customFormat="1" ht="24.25" customHeight="1">
      <c r="B180" s="28"/>
      <c r="C180" s="139" t="s">
        <v>319</v>
      </c>
      <c r="D180" s="139" t="s">
        <v>178</v>
      </c>
      <c r="E180" s="140" t="s">
        <v>634</v>
      </c>
      <c r="F180" s="141" t="s">
        <v>635</v>
      </c>
      <c r="G180" s="142" t="s">
        <v>529</v>
      </c>
      <c r="H180" s="144"/>
      <c r="I180" s="144"/>
      <c r="J180" s="145">
        <f>ROUND(I180*H180,2)</f>
        <v>0</v>
      </c>
      <c r="K180" s="146"/>
      <c r="L180" s="28"/>
      <c r="M180" s="147" t="s">
        <v>1</v>
      </c>
      <c r="N180" s="148" t="s">
        <v>41</v>
      </c>
      <c r="P180" s="149">
        <f>O180*H180</f>
        <v>0</v>
      </c>
      <c r="Q180" s="149">
        <v>0</v>
      </c>
      <c r="R180" s="149">
        <f>Q180*H180</f>
        <v>0</v>
      </c>
      <c r="S180" s="149">
        <v>0</v>
      </c>
      <c r="T180" s="150">
        <f>S180*H180</f>
        <v>0</v>
      </c>
      <c r="AR180" s="151" t="s">
        <v>240</v>
      </c>
      <c r="AT180" s="151" t="s">
        <v>178</v>
      </c>
      <c r="AU180" s="151" t="s">
        <v>88</v>
      </c>
      <c r="AY180" s="13" t="s">
        <v>176</v>
      </c>
      <c r="BE180" s="152">
        <f>IF(N180="základná",J180,0)</f>
        <v>0</v>
      </c>
      <c r="BF180" s="152">
        <f>IF(N180="znížená",J180,0)</f>
        <v>0</v>
      </c>
      <c r="BG180" s="152">
        <f>IF(N180="zákl. prenesená",J180,0)</f>
        <v>0</v>
      </c>
      <c r="BH180" s="152">
        <f>IF(N180="zníž. prenesená",J180,0)</f>
        <v>0</v>
      </c>
      <c r="BI180" s="152">
        <f>IF(N180="nulová",J180,0)</f>
        <v>0</v>
      </c>
      <c r="BJ180" s="13" t="s">
        <v>88</v>
      </c>
      <c r="BK180" s="152">
        <f>ROUND(I180*H180,2)</f>
        <v>0</v>
      </c>
      <c r="BL180" s="13" t="s">
        <v>240</v>
      </c>
      <c r="BM180" s="151" t="s">
        <v>2286</v>
      </c>
    </row>
    <row r="181" spans="2:65" s="11" customFormat="1" ht="22.75" customHeight="1">
      <c r="B181" s="127"/>
      <c r="D181" s="128" t="s">
        <v>74</v>
      </c>
      <c r="E181" s="137" t="s">
        <v>659</v>
      </c>
      <c r="F181" s="137" t="s">
        <v>660</v>
      </c>
      <c r="I181" s="130"/>
      <c r="J181" s="138">
        <f>BK181</f>
        <v>0</v>
      </c>
      <c r="L181" s="127"/>
      <c r="M181" s="132"/>
      <c r="P181" s="133">
        <f>SUM(P182:P189)</f>
        <v>0</v>
      </c>
      <c r="R181" s="133">
        <f>SUM(R182:R189)</f>
        <v>0.10400000000000001</v>
      </c>
      <c r="T181" s="134">
        <f>SUM(T182:T189)</f>
        <v>0</v>
      </c>
      <c r="AR181" s="128" t="s">
        <v>88</v>
      </c>
      <c r="AT181" s="135" t="s">
        <v>74</v>
      </c>
      <c r="AU181" s="135" t="s">
        <v>82</v>
      </c>
      <c r="AY181" s="128" t="s">
        <v>176</v>
      </c>
      <c r="BK181" s="136">
        <f>SUM(BK182:BK189)</f>
        <v>0</v>
      </c>
    </row>
    <row r="182" spans="2:65" s="1" customFormat="1" ht="37.75" customHeight="1">
      <c r="B182" s="28"/>
      <c r="C182" s="139" t="s">
        <v>323</v>
      </c>
      <c r="D182" s="139" t="s">
        <v>178</v>
      </c>
      <c r="E182" s="140" t="s">
        <v>686</v>
      </c>
      <c r="F182" s="141" t="s">
        <v>687</v>
      </c>
      <c r="G182" s="142" t="s">
        <v>334</v>
      </c>
      <c r="H182" s="143">
        <v>4</v>
      </c>
      <c r="I182" s="144"/>
      <c r="J182" s="145">
        <f t="shared" ref="J182:J189" si="20">ROUND(I182*H182,2)</f>
        <v>0</v>
      </c>
      <c r="K182" s="146"/>
      <c r="L182" s="28"/>
      <c r="M182" s="147" t="s">
        <v>1</v>
      </c>
      <c r="N182" s="148" t="s">
        <v>41</v>
      </c>
      <c r="P182" s="149">
        <f t="shared" ref="P182:P189" si="21">O182*H182</f>
        <v>0</v>
      </c>
      <c r="Q182" s="149">
        <v>0</v>
      </c>
      <c r="R182" s="149">
        <f t="shared" ref="R182:R189" si="22">Q182*H182</f>
        <v>0</v>
      </c>
      <c r="S182" s="149">
        <v>0</v>
      </c>
      <c r="T182" s="150">
        <f t="shared" ref="T182:T189" si="23">S182*H182</f>
        <v>0</v>
      </c>
      <c r="AR182" s="151" t="s">
        <v>240</v>
      </c>
      <c r="AT182" s="151" t="s">
        <v>178</v>
      </c>
      <c r="AU182" s="151" t="s">
        <v>88</v>
      </c>
      <c r="AY182" s="13" t="s">
        <v>176</v>
      </c>
      <c r="BE182" s="152">
        <f t="shared" ref="BE182:BE189" si="24">IF(N182="základná",J182,0)</f>
        <v>0</v>
      </c>
      <c r="BF182" s="152">
        <f t="shared" ref="BF182:BF189" si="25">IF(N182="znížená",J182,0)</f>
        <v>0</v>
      </c>
      <c r="BG182" s="152">
        <f t="shared" ref="BG182:BG189" si="26">IF(N182="zákl. prenesená",J182,0)</f>
        <v>0</v>
      </c>
      <c r="BH182" s="152">
        <f t="shared" ref="BH182:BH189" si="27">IF(N182="zníž. prenesená",J182,0)</f>
        <v>0</v>
      </c>
      <c r="BI182" s="152">
        <f t="shared" ref="BI182:BI189" si="28">IF(N182="nulová",J182,0)</f>
        <v>0</v>
      </c>
      <c r="BJ182" s="13" t="s">
        <v>88</v>
      </c>
      <c r="BK182" s="152">
        <f t="shared" ref="BK182:BK189" si="29">ROUND(I182*H182,2)</f>
        <v>0</v>
      </c>
      <c r="BL182" s="13" t="s">
        <v>240</v>
      </c>
      <c r="BM182" s="151" t="s">
        <v>2287</v>
      </c>
    </row>
    <row r="183" spans="2:65" s="1" customFormat="1" ht="33" customHeight="1">
      <c r="B183" s="28"/>
      <c r="C183" s="153" t="s">
        <v>327</v>
      </c>
      <c r="D183" s="153" t="s">
        <v>236</v>
      </c>
      <c r="E183" s="154" t="s">
        <v>690</v>
      </c>
      <c r="F183" s="155" t="s">
        <v>691</v>
      </c>
      <c r="G183" s="156" t="s">
        <v>334</v>
      </c>
      <c r="H183" s="157">
        <v>4</v>
      </c>
      <c r="I183" s="158"/>
      <c r="J183" s="159">
        <f t="shared" si="20"/>
        <v>0</v>
      </c>
      <c r="K183" s="160"/>
      <c r="L183" s="161"/>
      <c r="M183" s="162" t="s">
        <v>1</v>
      </c>
      <c r="N183" s="163" t="s">
        <v>41</v>
      </c>
      <c r="P183" s="149">
        <f t="shared" si="21"/>
        <v>0</v>
      </c>
      <c r="Q183" s="149">
        <v>1E-3</v>
      </c>
      <c r="R183" s="149">
        <f t="shared" si="22"/>
        <v>4.0000000000000001E-3</v>
      </c>
      <c r="S183" s="149">
        <v>0</v>
      </c>
      <c r="T183" s="150">
        <f t="shared" si="23"/>
        <v>0</v>
      </c>
      <c r="AR183" s="151" t="s">
        <v>306</v>
      </c>
      <c r="AT183" s="151" t="s">
        <v>236</v>
      </c>
      <c r="AU183" s="151" t="s">
        <v>88</v>
      </c>
      <c r="AY183" s="13" t="s">
        <v>176</v>
      </c>
      <c r="BE183" s="152">
        <f t="shared" si="24"/>
        <v>0</v>
      </c>
      <c r="BF183" s="152">
        <f t="shared" si="25"/>
        <v>0</v>
      </c>
      <c r="BG183" s="152">
        <f t="shared" si="26"/>
        <v>0</v>
      </c>
      <c r="BH183" s="152">
        <f t="shared" si="27"/>
        <v>0</v>
      </c>
      <c r="BI183" s="152">
        <f t="shared" si="28"/>
        <v>0</v>
      </c>
      <c r="BJ183" s="13" t="s">
        <v>88</v>
      </c>
      <c r="BK183" s="152">
        <f t="shared" si="29"/>
        <v>0</v>
      </c>
      <c r="BL183" s="13" t="s">
        <v>240</v>
      </c>
      <c r="BM183" s="151" t="s">
        <v>2288</v>
      </c>
    </row>
    <row r="184" spans="2:65" s="1" customFormat="1" ht="33" customHeight="1">
      <c r="B184" s="28"/>
      <c r="C184" s="153" t="s">
        <v>331</v>
      </c>
      <c r="D184" s="153" t="s">
        <v>236</v>
      </c>
      <c r="E184" s="154" t="s">
        <v>694</v>
      </c>
      <c r="F184" s="155" t="s">
        <v>695</v>
      </c>
      <c r="G184" s="156" t="s">
        <v>334</v>
      </c>
      <c r="H184" s="157">
        <v>4</v>
      </c>
      <c r="I184" s="158"/>
      <c r="J184" s="159">
        <f t="shared" si="20"/>
        <v>0</v>
      </c>
      <c r="K184" s="160"/>
      <c r="L184" s="161"/>
      <c r="M184" s="162" t="s">
        <v>1</v>
      </c>
      <c r="N184" s="163" t="s">
        <v>41</v>
      </c>
      <c r="P184" s="149">
        <f t="shared" si="21"/>
        <v>0</v>
      </c>
      <c r="Q184" s="149">
        <v>2.5000000000000001E-2</v>
      </c>
      <c r="R184" s="149">
        <f t="shared" si="22"/>
        <v>0.1</v>
      </c>
      <c r="S184" s="149">
        <v>0</v>
      </c>
      <c r="T184" s="150">
        <f t="shared" si="23"/>
        <v>0</v>
      </c>
      <c r="AR184" s="151" t="s">
        <v>306</v>
      </c>
      <c r="AT184" s="151" t="s">
        <v>236</v>
      </c>
      <c r="AU184" s="151" t="s">
        <v>88</v>
      </c>
      <c r="AY184" s="13" t="s">
        <v>176</v>
      </c>
      <c r="BE184" s="152">
        <f t="shared" si="24"/>
        <v>0</v>
      </c>
      <c r="BF184" s="152">
        <f t="shared" si="25"/>
        <v>0</v>
      </c>
      <c r="BG184" s="152">
        <f t="shared" si="26"/>
        <v>0</v>
      </c>
      <c r="BH184" s="152">
        <f t="shared" si="27"/>
        <v>0</v>
      </c>
      <c r="BI184" s="152">
        <f t="shared" si="28"/>
        <v>0</v>
      </c>
      <c r="BJ184" s="13" t="s">
        <v>88</v>
      </c>
      <c r="BK184" s="152">
        <f t="shared" si="29"/>
        <v>0</v>
      </c>
      <c r="BL184" s="13" t="s">
        <v>240</v>
      </c>
      <c r="BM184" s="151" t="s">
        <v>2289</v>
      </c>
    </row>
    <row r="185" spans="2:65" s="1" customFormat="1" ht="21.75" customHeight="1">
      <c r="B185" s="28"/>
      <c r="C185" s="139" t="s">
        <v>336</v>
      </c>
      <c r="D185" s="139" t="s">
        <v>178</v>
      </c>
      <c r="E185" s="140" t="s">
        <v>748</v>
      </c>
      <c r="F185" s="141" t="s">
        <v>749</v>
      </c>
      <c r="G185" s="142" t="s">
        <v>334</v>
      </c>
      <c r="H185" s="143">
        <v>4</v>
      </c>
      <c r="I185" s="144"/>
      <c r="J185" s="145">
        <f t="shared" si="20"/>
        <v>0</v>
      </c>
      <c r="K185" s="146"/>
      <c r="L185" s="28"/>
      <c r="M185" s="147" t="s">
        <v>1</v>
      </c>
      <c r="N185" s="148" t="s">
        <v>41</v>
      </c>
      <c r="P185" s="149">
        <f t="shared" si="21"/>
        <v>0</v>
      </c>
      <c r="Q185" s="149">
        <v>0</v>
      </c>
      <c r="R185" s="149">
        <f t="shared" si="22"/>
        <v>0</v>
      </c>
      <c r="S185" s="149">
        <v>0</v>
      </c>
      <c r="T185" s="150">
        <f t="shared" si="23"/>
        <v>0</v>
      </c>
      <c r="AR185" s="151" t="s">
        <v>240</v>
      </c>
      <c r="AT185" s="151" t="s">
        <v>178</v>
      </c>
      <c r="AU185" s="151" t="s">
        <v>88</v>
      </c>
      <c r="AY185" s="13" t="s">
        <v>176</v>
      </c>
      <c r="BE185" s="152">
        <f t="shared" si="24"/>
        <v>0</v>
      </c>
      <c r="BF185" s="152">
        <f t="shared" si="25"/>
        <v>0</v>
      </c>
      <c r="BG185" s="152">
        <f t="shared" si="26"/>
        <v>0</v>
      </c>
      <c r="BH185" s="152">
        <f t="shared" si="27"/>
        <v>0</v>
      </c>
      <c r="BI185" s="152">
        <f t="shared" si="28"/>
        <v>0</v>
      </c>
      <c r="BJ185" s="13" t="s">
        <v>88</v>
      </c>
      <c r="BK185" s="152">
        <f t="shared" si="29"/>
        <v>0</v>
      </c>
      <c r="BL185" s="13" t="s">
        <v>240</v>
      </c>
      <c r="BM185" s="151" t="s">
        <v>2290</v>
      </c>
    </row>
    <row r="186" spans="2:65" s="1" customFormat="1" ht="44.25" customHeight="1">
      <c r="B186" s="28"/>
      <c r="C186" s="153" t="s">
        <v>340</v>
      </c>
      <c r="D186" s="153" t="s">
        <v>236</v>
      </c>
      <c r="E186" s="154" t="s">
        <v>752</v>
      </c>
      <c r="F186" s="155" t="s">
        <v>753</v>
      </c>
      <c r="G186" s="156" t="s">
        <v>334</v>
      </c>
      <c r="H186" s="157">
        <v>4</v>
      </c>
      <c r="I186" s="158"/>
      <c r="J186" s="159">
        <f t="shared" si="20"/>
        <v>0</v>
      </c>
      <c r="K186" s="160"/>
      <c r="L186" s="161"/>
      <c r="M186" s="162" t="s">
        <v>1</v>
      </c>
      <c r="N186" s="163" t="s">
        <v>41</v>
      </c>
      <c r="P186" s="149">
        <f t="shared" si="21"/>
        <v>0</v>
      </c>
      <c r="Q186" s="149">
        <v>0</v>
      </c>
      <c r="R186" s="149">
        <f t="shared" si="22"/>
        <v>0</v>
      </c>
      <c r="S186" s="149">
        <v>0</v>
      </c>
      <c r="T186" s="150">
        <f t="shared" si="23"/>
        <v>0</v>
      </c>
      <c r="AR186" s="151" t="s">
        <v>306</v>
      </c>
      <c r="AT186" s="151" t="s">
        <v>236</v>
      </c>
      <c r="AU186" s="151" t="s">
        <v>88</v>
      </c>
      <c r="AY186" s="13" t="s">
        <v>176</v>
      </c>
      <c r="BE186" s="152">
        <f t="shared" si="24"/>
        <v>0</v>
      </c>
      <c r="BF186" s="152">
        <f t="shared" si="25"/>
        <v>0</v>
      </c>
      <c r="BG186" s="152">
        <f t="shared" si="26"/>
        <v>0</v>
      </c>
      <c r="BH186" s="152">
        <f t="shared" si="27"/>
        <v>0</v>
      </c>
      <c r="BI186" s="152">
        <f t="shared" si="28"/>
        <v>0</v>
      </c>
      <c r="BJ186" s="13" t="s">
        <v>88</v>
      </c>
      <c r="BK186" s="152">
        <f t="shared" si="29"/>
        <v>0</v>
      </c>
      <c r="BL186" s="13" t="s">
        <v>240</v>
      </c>
      <c r="BM186" s="151" t="s">
        <v>2291</v>
      </c>
    </row>
    <row r="187" spans="2:65" s="1" customFormat="1" ht="16.5" customHeight="1">
      <c r="B187" s="28"/>
      <c r="C187" s="139" t="s">
        <v>344</v>
      </c>
      <c r="D187" s="139" t="s">
        <v>178</v>
      </c>
      <c r="E187" s="140" t="s">
        <v>2292</v>
      </c>
      <c r="F187" s="141" t="s">
        <v>2293</v>
      </c>
      <c r="G187" s="142" t="s">
        <v>334</v>
      </c>
      <c r="H187" s="143">
        <v>1</v>
      </c>
      <c r="I187" s="144"/>
      <c r="J187" s="145">
        <f t="shared" si="20"/>
        <v>0</v>
      </c>
      <c r="K187" s="146"/>
      <c r="L187" s="28"/>
      <c r="M187" s="147" t="s">
        <v>1</v>
      </c>
      <c r="N187" s="148" t="s">
        <v>41</v>
      </c>
      <c r="P187" s="149">
        <f t="shared" si="21"/>
        <v>0</v>
      </c>
      <c r="Q187" s="149">
        <v>0</v>
      </c>
      <c r="R187" s="149">
        <f t="shared" si="22"/>
        <v>0</v>
      </c>
      <c r="S187" s="149">
        <v>0</v>
      </c>
      <c r="T187" s="150">
        <f t="shared" si="23"/>
        <v>0</v>
      </c>
      <c r="AR187" s="151" t="s">
        <v>240</v>
      </c>
      <c r="AT187" s="151" t="s">
        <v>178</v>
      </c>
      <c r="AU187" s="151" t="s">
        <v>88</v>
      </c>
      <c r="AY187" s="13" t="s">
        <v>176</v>
      </c>
      <c r="BE187" s="152">
        <f t="shared" si="24"/>
        <v>0</v>
      </c>
      <c r="BF187" s="152">
        <f t="shared" si="25"/>
        <v>0</v>
      </c>
      <c r="BG187" s="152">
        <f t="shared" si="26"/>
        <v>0</v>
      </c>
      <c r="BH187" s="152">
        <f t="shared" si="27"/>
        <v>0</v>
      </c>
      <c r="BI187" s="152">
        <f t="shared" si="28"/>
        <v>0</v>
      </c>
      <c r="BJ187" s="13" t="s">
        <v>88</v>
      </c>
      <c r="BK187" s="152">
        <f t="shared" si="29"/>
        <v>0</v>
      </c>
      <c r="BL187" s="13" t="s">
        <v>240</v>
      </c>
      <c r="BM187" s="151" t="s">
        <v>2294</v>
      </c>
    </row>
    <row r="188" spans="2:65" s="1" customFormat="1" ht="16.5" customHeight="1">
      <c r="B188" s="28"/>
      <c r="C188" s="139" t="s">
        <v>349</v>
      </c>
      <c r="D188" s="139" t="s">
        <v>178</v>
      </c>
      <c r="E188" s="140" t="s">
        <v>2295</v>
      </c>
      <c r="F188" s="141" t="s">
        <v>2296</v>
      </c>
      <c r="G188" s="142" t="s">
        <v>334</v>
      </c>
      <c r="H188" s="143">
        <v>1</v>
      </c>
      <c r="I188" s="144"/>
      <c r="J188" s="145">
        <f t="shared" si="20"/>
        <v>0</v>
      </c>
      <c r="K188" s="146"/>
      <c r="L188" s="28"/>
      <c r="M188" s="147" t="s">
        <v>1</v>
      </c>
      <c r="N188" s="148" t="s">
        <v>41</v>
      </c>
      <c r="P188" s="149">
        <f t="shared" si="21"/>
        <v>0</v>
      </c>
      <c r="Q188" s="149">
        <v>0</v>
      </c>
      <c r="R188" s="149">
        <f t="shared" si="22"/>
        <v>0</v>
      </c>
      <c r="S188" s="149">
        <v>0</v>
      </c>
      <c r="T188" s="150">
        <f t="shared" si="23"/>
        <v>0</v>
      </c>
      <c r="AR188" s="151" t="s">
        <v>240</v>
      </c>
      <c r="AT188" s="151" t="s">
        <v>178</v>
      </c>
      <c r="AU188" s="151" t="s">
        <v>88</v>
      </c>
      <c r="AY188" s="13" t="s">
        <v>176</v>
      </c>
      <c r="BE188" s="152">
        <f t="shared" si="24"/>
        <v>0</v>
      </c>
      <c r="BF188" s="152">
        <f t="shared" si="25"/>
        <v>0</v>
      </c>
      <c r="BG188" s="152">
        <f t="shared" si="26"/>
        <v>0</v>
      </c>
      <c r="BH188" s="152">
        <f t="shared" si="27"/>
        <v>0</v>
      </c>
      <c r="BI188" s="152">
        <f t="shared" si="28"/>
        <v>0</v>
      </c>
      <c r="BJ188" s="13" t="s">
        <v>88</v>
      </c>
      <c r="BK188" s="152">
        <f t="shared" si="29"/>
        <v>0</v>
      </c>
      <c r="BL188" s="13" t="s">
        <v>240</v>
      </c>
      <c r="BM188" s="151" t="s">
        <v>2297</v>
      </c>
    </row>
    <row r="189" spans="2:65" s="1" customFormat="1" ht="24.25" customHeight="1">
      <c r="B189" s="28"/>
      <c r="C189" s="139" t="s">
        <v>353</v>
      </c>
      <c r="D189" s="139" t="s">
        <v>178</v>
      </c>
      <c r="E189" s="140" t="s">
        <v>756</v>
      </c>
      <c r="F189" s="141" t="s">
        <v>757</v>
      </c>
      <c r="G189" s="142" t="s">
        <v>529</v>
      </c>
      <c r="H189" s="144"/>
      <c r="I189" s="144"/>
      <c r="J189" s="145">
        <f t="shared" si="20"/>
        <v>0</v>
      </c>
      <c r="K189" s="146"/>
      <c r="L189" s="28"/>
      <c r="M189" s="147" t="s">
        <v>1</v>
      </c>
      <c r="N189" s="148" t="s">
        <v>41</v>
      </c>
      <c r="P189" s="149">
        <f t="shared" si="21"/>
        <v>0</v>
      </c>
      <c r="Q189" s="149">
        <v>0</v>
      </c>
      <c r="R189" s="149">
        <f t="shared" si="22"/>
        <v>0</v>
      </c>
      <c r="S189" s="149">
        <v>0</v>
      </c>
      <c r="T189" s="150">
        <f t="shared" si="23"/>
        <v>0</v>
      </c>
      <c r="AR189" s="151" t="s">
        <v>240</v>
      </c>
      <c r="AT189" s="151" t="s">
        <v>178</v>
      </c>
      <c r="AU189" s="151" t="s">
        <v>88</v>
      </c>
      <c r="AY189" s="13" t="s">
        <v>176</v>
      </c>
      <c r="BE189" s="152">
        <f t="shared" si="24"/>
        <v>0</v>
      </c>
      <c r="BF189" s="152">
        <f t="shared" si="25"/>
        <v>0</v>
      </c>
      <c r="BG189" s="152">
        <f t="shared" si="26"/>
        <v>0</v>
      </c>
      <c r="BH189" s="152">
        <f t="shared" si="27"/>
        <v>0</v>
      </c>
      <c r="BI189" s="152">
        <f t="shared" si="28"/>
        <v>0</v>
      </c>
      <c r="BJ189" s="13" t="s">
        <v>88</v>
      </c>
      <c r="BK189" s="152">
        <f t="shared" si="29"/>
        <v>0</v>
      </c>
      <c r="BL189" s="13" t="s">
        <v>240</v>
      </c>
      <c r="BM189" s="151" t="s">
        <v>2298</v>
      </c>
    </row>
    <row r="190" spans="2:65" s="11" customFormat="1" ht="22.75" customHeight="1">
      <c r="B190" s="127"/>
      <c r="D190" s="128" t="s">
        <v>74</v>
      </c>
      <c r="E190" s="137" t="s">
        <v>861</v>
      </c>
      <c r="F190" s="137" t="s">
        <v>862</v>
      </c>
      <c r="I190" s="130"/>
      <c r="J190" s="138">
        <f>BK190</f>
        <v>0</v>
      </c>
      <c r="L190" s="127"/>
      <c r="M190" s="132"/>
      <c r="P190" s="133">
        <f>SUM(P191:P195)</f>
        <v>0</v>
      </c>
      <c r="R190" s="133">
        <f>SUM(R191:R195)</f>
        <v>7.8890000000000002E-2</v>
      </c>
      <c r="T190" s="134">
        <f>SUM(T191:T195)</f>
        <v>0</v>
      </c>
      <c r="AR190" s="128" t="s">
        <v>88</v>
      </c>
      <c r="AT190" s="135" t="s">
        <v>74</v>
      </c>
      <c r="AU190" s="135" t="s">
        <v>82</v>
      </c>
      <c r="AY190" s="128" t="s">
        <v>176</v>
      </c>
      <c r="BK190" s="136">
        <f>SUM(BK191:BK195)</f>
        <v>0</v>
      </c>
    </row>
    <row r="191" spans="2:65" s="1" customFormat="1" ht="24.25" customHeight="1">
      <c r="B191" s="28"/>
      <c r="C191" s="139" t="s">
        <v>357</v>
      </c>
      <c r="D191" s="139" t="s">
        <v>178</v>
      </c>
      <c r="E191" s="140" t="s">
        <v>872</v>
      </c>
      <c r="F191" s="141" t="s">
        <v>873</v>
      </c>
      <c r="G191" s="142" t="s">
        <v>261</v>
      </c>
      <c r="H191" s="143">
        <v>23</v>
      </c>
      <c r="I191" s="144"/>
      <c r="J191" s="145">
        <f>ROUND(I191*H191,2)</f>
        <v>0</v>
      </c>
      <c r="K191" s="146"/>
      <c r="L191" s="28"/>
      <c r="M191" s="147" t="s">
        <v>1</v>
      </c>
      <c r="N191" s="148" t="s">
        <v>41</v>
      </c>
      <c r="P191" s="149">
        <f>O191*H191</f>
        <v>0</v>
      </c>
      <c r="Q191" s="149">
        <v>3.4299999999999999E-3</v>
      </c>
      <c r="R191" s="149">
        <f>Q191*H191</f>
        <v>7.8890000000000002E-2</v>
      </c>
      <c r="S191" s="149">
        <v>0</v>
      </c>
      <c r="T191" s="150">
        <f>S191*H191</f>
        <v>0</v>
      </c>
      <c r="AR191" s="151" t="s">
        <v>240</v>
      </c>
      <c r="AT191" s="151" t="s">
        <v>178</v>
      </c>
      <c r="AU191" s="151" t="s">
        <v>88</v>
      </c>
      <c r="AY191" s="13" t="s">
        <v>176</v>
      </c>
      <c r="BE191" s="152">
        <f>IF(N191="základná",J191,0)</f>
        <v>0</v>
      </c>
      <c r="BF191" s="152">
        <f>IF(N191="znížená",J191,0)</f>
        <v>0</v>
      </c>
      <c r="BG191" s="152">
        <f>IF(N191="zákl. prenesená",J191,0)</f>
        <v>0</v>
      </c>
      <c r="BH191" s="152">
        <f>IF(N191="zníž. prenesená",J191,0)</f>
        <v>0</v>
      </c>
      <c r="BI191" s="152">
        <f>IF(N191="nulová",J191,0)</f>
        <v>0</v>
      </c>
      <c r="BJ191" s="13" t="s">
        <v>88</v>
      </c>
      <c r="BK191" s="152">
        <f>ROUND(I191*H191,2)</f>
        <v>0</v>
      </c>
      <c r="BL191" s="13" t="s">
        <v>240</v>
      </c>
      <c r="BM191" s="151" t="s">
        <v>2299</v>
      </c>
    </row>
    <row r="192" spans="2:65" s="1" customFormat="1" ht="24.25" customHeight="1">
      <c r="B192" s="28"/>
      <c r="C192" s="153" t="s">
        <v>362</v>
      </c>
      <c r="D192" s="153" t="s">
        <v>236</v>
      </c>
      <c r="E192" s="154" t="s">
        <v>868</v>
      </c>
      <c r="F192" s="155" t="s">
        <v>869</v>
      </c>
      <c r="G192" s="156" t="s">
        <v>247</v>
      </c>
      <c r="H192" s="157">
        <v>6.3789999999999996</v>
      </c>
      <c r="I192" s="158"/>
      <c r="J192" s="159">
        <f>ROUND(I192*H192,2)</f>
        <v>0</v>
      </c>
      <c r="K192" s="160"/>
      <c r="L192" s="161"/>
      <c r="M192" s="162" t="s">
        <v>1</v>
      </c>
      <c r="N192" s="163" t="s">
        <v>41</v>
      </c>
      <c r="P192" s="149">
        <f>O192*H192</f>
        <v>0</v>
      </c>
      <c r="Q192" s="149">
        <v>0</v>
      </c>
      <c r="R192" s="149">
        <f>Q192*H192</f>
        <v>0</v>
      </c>
      <c r="S192" s="149">
        <v>0</v>
      </c>
      <c r="T192" s="150">
        <f>S192*H192</f>
        <v>0</v>
      </c>
      <c r="AR192" s="151" t="s">
        <v>306</v>
      </c>
      <c r="AT192" s="151" t="s">
        <v>236</v>
      </c>
      <c r="AU192" s="151" t="s">
        <v>88</v>
      </c>
      <c r="AY192" s="13" t="s">
        <v>176</v>
      </c>
      <c r="BE192" s="152">
        <f>IF(N192="základná",J192,0)</f>
        <v>0</v>
      </c>
      <c r="BF192" s="152">
        <f>IF(N192="znížená",J192,0)</f>
        <v>0</v>
      </c>
      <c r="BG192" s="152">
        <f>IF(N192="zákl. prenesená",J192,0)</f>
        <v>0</v>
      </c>
      <c r="BH192" s="152">
        <f>IF(N192="zníž. prenesená",J192,0)</f>
        <v>0</v>
      </c>
      <c r="BI192" s="152">
        <f>IF(N192="nulová",J192,0)</f>
        <v>0</v>
      </c>
      <c r="BJ192" s="13" t="s">
        <v>88</v>
      </c>
      <c r="BK192" s="152">
        <f>ROUND(I192*H192,2)</f>
        <v>0</v>
      </c>
      <c r="BL192" s="13" t="s">
        <v>240</v>
      </c>
      <c r="BM192" s="151" t="s">
        <v>2300</v>
      </c>
    </row>
    <row r="193" spans="2:65" s="1" customFormat="1" ht="24.25" customHeight="1">
      <c r="B193" s="28"/>
      <c r="C193" s="139" t="s">
        <v>366</v>
      </c>
      <c r="D193" s="139" t="s">
        <v>178</v>
      </c>
      <c r="E193" s="140" t="s">
        <v>886</v>
      </c>
      <c r="F193" s="141" t="s">
        <v>887</v>
      </c>
      <c r="G193" s="142" t="s">
        <v>247</v>
      </c>
      <c r="H193" s="143">
        <v>86.96</v>
      </c>
      <c r="I193" s="144"/>
      <c r="J193" s="145">
        <f>ROUND(I193*H193,2)</f>
        <v>0</v>
      </c>
      <c r="K193" s="146"/>
      <c r="L193" s="28"/>
      <c r="M193" s="147" t="s">
        <v>1</v>
      </c>
      <c r="N193" s="148" t="s">
        <v>41</v>
      </c>
      <c r="P193" s="149">
        <f>O193*H193</f>
        <v>0</v>
      </c>
      <c r="Q193" s="149">
        <v>0</v>
      </c>
      <c r="R193" s="149">
        <f>Q193*H193</f>
        <v>0</v>
      </c>
      <c r="S193" s="149">
        <v>0</v>
      </c>
      <c r="T193" s="150">
        <f>S193*H193</f>
        <v>0</v>
      </c>
      <c r="AR193" s="151" t="s">
        <v>240</v>
      </c>
      <c r="AT193" s="151" t="s">
        <v>178</v>
      </c>
      <c r="AU193" s="151" t="s">
        <v>88</v>
      </c>
      <c r="AY193" s="13" t="s">
        <v>176</v>
      </c>
      <c r="BE193" s="152">
        <f>IF(N193="základná",J193,0)</f>
        <v>0</v>
      </c>
      <c r="BF193" s="152">
        <f>IF(N193="znížená",J193,0)</f>
        <v>0</v>
      </c>
      <c r="BG193" s="152">
        <f>IF(N193="zákl. prenesená",J193,0)</f>
        <v>0</v>
      </c>
      <c r="BH193" s="152">
        <f>IF(N193="zníž. prenesená",J193,0)</f>
        <v>0</v>
      </c>
      <c r="BI193" s="152">
        <f>IF(N193="nulová",J193,0)</f>
        <v>0</v>
      </c>
      <c r="BJ193" s="13" t="s">
        <v>88</v>
      </c>
      <c r="BK193" s="152">
        <f>ROUND(I193*H193,2)</f>
        <v>0</v>
      </c>
      <c r="BL193" s="13" t="s">
        <v>240</v>
      </c>
      <c r="BM193" s="151" t="s">
        <v>2301</v>
      </c>
    </row>
    <row r="194" spans="2:65" s="1" customFormat="1" ht="24.25" customHeight="1">
      <c r="B194" s="28"/>
      <c r="C194" s="153" t="s">
        <v>370</v>
      </c>
      <c r="D194" s="153" t="s">
        <v>236</v>
      </c>
      <c r="E194" s="154" t="s">
        <v>868</v>
      </c>
      <c r="F194" s="155" t="s">
        <v>869</v>
      </c>
      <c r="G194" s="156" t="s">
        <v>247</v>
      </c>
      <c r="H194" s="157">
        <v>90.438000000000002</v>
      </c>
      <c r="I194" s="158"/>
      <c r="J194" s="159">
        <f>ROUND(I194*H194,2)</f>
        <v>0</v>
      </c>
      <c r="K194" s="160"/>
      <c r="L194" s="161"/>
      <c r="M194" s="162" t="s">
        <v>1</v>
      </c>
      <c r="N194" s="163" t="s">
        <v>41</v>
      </c>
      <c r="P194" s="149">
        <f>O194*H194</f>
        <v>0</v>
      </c>
      <c r="Q194" s="149">
        <v>0</v>
      </c>
      <c r="R194" s="149">
        <f>Q194*H194</f>
        <v>0</v>
      </c>
      <c r="S194" s="149">
        <v>0</v>
      </c>
      <c r="T194" s="150">
        <f>S194*H194</f>
        <v>0</v>
      </c>
      <c r="AR194" s="151" t="s">
        <v>306</v>
      </c>
      <c r="AT194" s="151" t="s">
        <v>236</v>
      </c>
      <c r="AU194" s="151" t="s">
        <v>88</v>
      </c>
      <c r="AY194" s="13" t="s">
        <v>176</v>
      </c>
      <c r="BE194" s="152">
        <f>IF(N194="základná",J194,0)</f>
        <v>0</v>
      </c>
      <c r="BF194" s="152">
        <f>IF(N194="znížená",J194,0)</f>
        <v>0</v>
      </c>
      <c r="BG194" s="152">
        <f>IF(N194="zákl. prenesená",J194,0)</f>
        <v>0</v>
      </c>
      <c r="BH194" s="152">
        <f>IF(N194="zníž. prenesená",J194,0)</f>
        <v>0</v>
      </c>
      <c r="BI194" s="152">
        <f>IF(N194="nulová",J194,0)</f>
        <v>0</v>
      </c>
      <c r="BJ194" s="13" t="s">
        <v>88</v>
      </c>
      <c r="BK194" s="152">
        <f>ROUND(I194*H194,2)</f>
        <v>0</v>
      </c>
      <c r="BL194" s="13" t="s">
        <v>240</v>
      </c>
      <c r="BM194" s="151" t="s">
        <v>2302</v>
      </c>
    </row>
    <row r="195" spans="2:65" s="1" customFormat="1" ht="24.25" customHeight="1">
      <c r="B195" s="28"/>
      <c r="C195" s="139" t="s">
        <v>374</v>
      </c>
      <c r="D195" s="139" t="s">
        <v>178</v>
      </c>
      <c r="E195" s="140" t="s">
        <v>892</v>
      </c>
      <c r="F195" s="141" t="s">
        <v>893</v>
      </c>
      <c r="G195" s="142" t="s">
        <v>529</v>
      </c>
      <c r="H195" s="144"/>
      <c r="I195" s="144"/>
      <c r="J195" s="145">
        <f>ROUND(I195*H195,2)</f>
        <v>0</v>
      </c>
      <c r="K195" s="146"/>
      <c r="L195" s="28"/>
      <c r="M195" s="147" t="s">
        <v>1</v>
      </c>
      <c r="N195" s="148" t="s">
        <v>41</v>
      </c>
      <c r="P195" s="149">
        <f>O195*H195</f>
        <v>0</v>
      </c>
      <c r="Q195" s="149">
        <v>0</v>
      </c>
      <c r="R195" s="149">
        <f>Q195*H195</f>
        <v>0</v>
      </c>
      <c r="S195" s="149">
        <v>0</v>
      </c>
      <c r="T195" s="150">
        <f>S195*H195</f>
        <v>0</v>
      </c>
      <c r="AR195" s="151" t="s">
        <v>240</v>
      </c>
      <c r="AT195" s="151" t="s">
        <v>178</v>
      </c>
      <c r="AU195" s="151" t="s">
        <v>88</v>
      </c>
      <c r="AY195" s="13" t="s">
        <v>176</v>
      </c>
      <c r="BE195" s="152">
        <f>IF(N195="základná",J195,0)</f>
        <v>0</v>
      </c>
      <c r="BF195" s="152">
        <f>IF(N195="znížená",J195,0)</f>
        <v>0</v>
      </c>
      <c r="BG195" s="152">
        <f>IF(N195="zákl. prenesená",J195,0)</f>
        <v>0</v>
      </c>
      <c r="BH195" s="152">
        <f>IF(N195="zníž. prenesená",J195,0)</f>
        <v>0</v>
      </c>
      <c r="BI195" s="152">
        <f>IF(N195="nulová",J195,0)</f>
        <v>0</v>
      </c>
      <c r="BJ195" s="13" t="s">
        <v>88</v>
      </c>
      <c r="BK195" s="152">
        <f>ROUND(I195*H195,2)</f>
        <v>0</v>
      </c>
      <c r="BL195" s="13" t="s">
        <v>240</v>
      </c>
      <c r="BM195" s="151" t="s">
        <v>2303</v>
      </c>
    </row>
    <row r="196" spans="2:65" s="11" customFormat="1" ht="22.75" customHeight="1">
      <c r="B196" s="127"/>
      <c r="D196" s="128" t="s">
        <v>74</v>
      </c>
      <c r="E196" s="137" t="s">
        <v>941</v>
      </c>
      <c r="F196" s="137" t="s">
        <v>942</v>
      </c>
      <c r="I196" s="130"/>
      <c r="J196" s="138">
        <f>BK196</f>
        <v>0</v>
      </c>
      <c r="L196" s="127"/>
      <c r="M196" s="132"/>
      <c r="P196" s="133">
        <f>SUM(P197:P198)</f>
        <v>0</v>
      </c>
      <c r="R196" s="133">
        <f>SUM(R197:R198)</f>
        <v>3.4069612499999999E-2</v>
      </c>
      <c r="T196" s="134">
        <f>SUM(T197:T198)</f>
        <v>0</v>
      </c>
      <c r="AR196" s="128" t="s">
        <v>88</v>
      </c>
      <c r="AT196" s="135" t="s">
        <v>74</v>
      </c>
      <c r="AU196" s="135" t="s">
        <v>82</v>
      </c>
      <c r="AY196" s="128" t="s">
        <v>176</v>
      </c>
      <c r="BK196" s="136">
        <f>SUM(BK197:BK198)</f>
        <v>0</v>
      </c>
    </row>
    <row r="197" spans="2:65" s="1" customFormat="1" ht="24.25" customHeight="1">
      <c r="B197" s="28"/>
      <c r="C197" s="139" t="s">
        <v>378</v>
      </c>
      <c r="D197" s="139" t="s">
        <v>178</v>
      </c>
      <c r="E197" s="140" t="s">
        <v>948</v>
      </c>
      <c r="F197" s="141" t="s">
        <v>949</v>
      </c>
      <c r="G197" s="142" t="s">
        <v>247</v>
      </c>
      <c r="H197" s="143">
        <v>73.150000000000006</v>
      </c>
      <c r="I197" s="144"/>
      <c r="J197" s="145">
        <f>ROUND(I197*H197,2)</f>
        <v>0</v>
      </c>
      <c r="K197" s="146"/>
      <c r="L197" s="28"/>
      <c r="M197" s="147" t="s">
        <v>1</v>
      </c>
      <c r="N197" s="148" t="s">
        <v>41</v>
      </c>
      <c r="P197" s="149">
        <f>O197*H197</f>
        <v>0</v>
      </c>
      <c r="Q197" s="149">
        <v>1.6574999999999999E-4</v>
      </c>
      <c r="R197" s="149">
        <f>Q197*H197</f>
        <v>1.21246125E-2</v>
      </c>
      <c r="S197" s="149">
        <v>0</v>
      </c>
      <c r="T197" s="150">
        <f>S197*H197</f>
        <v>0</v>
      </c>
      <c r="AR197" s="151" t="s">
        <v>240</v>
      </c>
      <c r="AT197" s="151" t="s">
        <v>178</v>
      </c>
      <c r="AU197" s="151" t="s">
        <v>88</v>
      </c>
      <c r="AY197" s="13" t="s">
        <v>176</v>
      </c>
      <c r="BE197" s="152">
        <f>IF(N197="základná",J197,0)</f>
        <v>0</v>
      </c>
      <c r="BF197" s="152">
        <f>IF(N197="znížená",J197,0)</f>
        <v>0</v>
      </c>
      <c r="BG197" s="152">
        <f>IF(N197="zákl. prenesená",J197,0)</f>
        <v>0</v>
      </c>
      <c r="BH197" s="152">
        <f>IF(N197="zníž. prenesená",J197,0)</f>
        <v>0</v>
      </c>
      <c r="BI197" s="152">
        <f>IF(N197="nulová",J197,0)</f>
        <v>0</v>
      </c>
      <c r="BJ197" s="13" t="s">
        <v>88</v>
      </c>
      <c r="BK197" s="152">
        <f>ROUND(I197*H197,2)</f>
        <v>0</v>
      </c>
      <c r="BL197" s="13" t="s">
        <v>240</v>
      </c>
      <c r="BM197" s="151" t="s">
        <v>2304</v>
      </c>
    </row>
    <row r="198" spans="2:65" s="1" customFormat="1" ht="37.75" customHeight="1">
      <c r="B198" s="28"/>
      <c r="C198" s="139" t="s">
        <v>382</v>
      </c>
      <c r="D198" s="139" t="s">
        <v>178</v>
      </c>
      <c r="E198" s="140" t="s">
        <v>952</v>
      </c>
      <c r="F198" s="141" t="s">
        <v>953</v>
      </c>
      <c r="G198" s="142" t="s">
        <v>247</v>
      </c>
      <c r="H198" s="143">
        <v>73.150000000000006</v>
      </c>
      <c r="I198" s="144"/>
      <c r="J198" s="145">
        <f>ROUND(I198*H198,2)</f>
        <v>0</v>
      </c>
      <c r="K198" s="146"/>
      <c r="L198" s="28"/>
      <c r="M198" s="147" t="s">
        <v>1</v>
      </c>
      <c r="N198" s="148" t="s">
        <v>41</v>
      </c>
      <c r="P198" s="149">
        <f>O198*H198</f>
        <v>0</v>
      </c>
      <c r="Q198" s="149">
        <v>2.9999999999999997E-4</v>
      </c>
      <c r="R198" s="149">
        <f>Q198*H198</f>
        <v>2.1944999999999999E-2</v>
      </c>
      <c r="S198" s="149">
        <v>0</v>
      </c>
      <c r="T198" s="150">
        <f>S198*H198</f>
        <v>0</v>
      </c>
      <c r="AR198" s="151" t="s">
        <v>240</v>
      </c>
      <c r="AT198" s="151" t="s">
        <v>178</v>
      </c>
      <c r="AU198" s="151" t="s">
        <v>88</v>
      </c>
      <c r="AY198" s="13" t="s">
        <v>176</v>
      </c>
      <c r="BE198" s="152">
        <f>IF(N198="základná",J198,0)</f>
        <v>0</v>
      </c>
      <c r="BF198" s="152">
        <f>IF(N198="znížená",J198,0)</f>
        <v>0</v>
      </c>
      <c r="BG198" s="152">
        <f>IF(N198="zákl. prenesená",J198,0)</f>
        <v>0</v>
      </c>
      <c r="BH198" s="152">
        <f>IF(N198="zníž. prenesená",J198,0)</f>
        <v>0</v>
      </c>
      <c r="BI198" s="152">
        <f>IF(N198="nulová",J198,0)</f>
        <v>0</v>
      </c>
      <c r="BJ198" s="13" t="s">
        <v>88</v>
      </c>
      <c r="BK198" s="152">
        <f>ROUND(I198*H198,2)</f>
        <v>0</v>
      </c>
      <c r="BL198" s="13" t="s">
        <v>240</v>
      </c>
      <c r="BM198" s="151" t="s">
        <v>2305</v>
      </c>
    </row>
    <row r="199" spans="2:65" s="11" customFormat="1" ht="26" customHeight="1">
      <c r="B199" s="127"/>
      <c r="D199" s="128" t="s">
        <v>74</v>
      </c>
      <c r="E199" s="129" t="s">
        <v>955</v>
      </c>
      <c r="F199" s="129" t="s">
        <v>956</v>
      </c>
      <c r="I199" s="130"/>
      <c r="J199" s="131">
        <f>BK199</f>
        <v>0</v>
      </c>
      <c r="L199" s="127"/>
      <c r="M199" s="132"/>
      <c r="P199" s="133">
        <f>P200</f>
        <v>0</v>
      </c>
      <c r="R199" s="133">
        <f>R200</f>
        <v>0</v>
      </c>
      <c r="T199" s="134">
        <f>T200</f>
        <v>0</v>
      </c>
      <c r="AR199" s="128" t="s">
        <v>82</v>
      </c>
      <c r="AT199" s="135" t="s">
        <v>74</v>
      </c>
      <c r="AU199" s="135" t="s">
        <v>75</v>
      </c>
      <c r="AY199" s="128" t="s">
        <v>176</v>
      </c>
      <c r="BK199" s="136">
        <f>BK200</f>
        <v>0</v>
      </c>
    </row>
    <row r="200" spans="2:65" s="11" customFormat="1" ht="22.75" customHeight="1">
      <c r="B200" s="127"/>
      <c r="D200" s="128" t="s">
        <v>74</v>
      </c>
      <c r="E200" s="137" t="s">
        <v>2306</v>
      </c>
      <c r="F200" s="137" t="s">
        <v>2307</v>
      </c>
      <c r="I200" s="130"/>
      <c r="J200" s="138">
        <f>BK200</f>
        <v>0</v>
      </c>
      <c r="L200" s="127"/>
      <c r="M200" s="132"/>
      <c r="P200" s="133">
        <f>SUM(P201:P203)</f>
        <v>0</v>
      </c>
      <c r="R200" s="133">
        <f>SUM(R201:R203)</f>
        <v>0</v>
      </c>
      <c r="T200" s="134">
        <f>SUM(T201:T203)</f>
        <v>0</v>
      </c>
      <c r="AR200" s="128" t="s">
        <v>82</v>
      </c>
      <c r="AT200" s="135" t="s">
        <v>74</v>
      </c>
      <c r="AU200" s="135" t="s">
        <v>82</v>
      </c>
      <c r="AY200" s="128" t="s">
        <v>176</v>
      </c>
      <c r="BK200" s="136">
        <f>SUM(BK201:BK203)</f>
        <v>0</v>
      </c>
    </row>
    <row r="201" spans="2:65" s="1" customFormat="1" ht="16.5" customHeight="1">
      <c r="B201" s="28"/>
      <c r="C201" s="153" t="s">
        <v>386</v>
      </c>
      <c r="D201" s="153" t="s">
        <v>236</v>
      </c>
      <c r="E201" s="154" t="s">
        <v>2308</v>
      </c>
      <c r="F201" s="155" t="s">
        <v>2309</v>
      </c>
      <c r="G201" s="156" t="s">
        <v>334</v>
      </c>
      <c r="H201" s="157">
        <v>5</v>
      </c>
      <c r="I201" s="158"/>
      <c r="J201" s="159">
        <f>ROUND(I201*H201,2)</f>
        <v>0</v>
      </c>
      <c r="K201" s="160"/>
      <c r="L201" s="161"/>
      <c r="M201" s="162" t="s">
        <v>1</v>
      </c>
      <c r="N201" s="163" t="s">
        <v>41</v>
      </c>
      <c r="P201" s="149">
        <f>O201*H201</f>
        <v>0</v>
      </c>
      <c r="Q201" s="149">
        <v>0</v>
      </c>
      <c r="R201" s="149">
        <f>Q201*H201</f>
        <v>0</v>
      </c>
      <c r="S201" s="149">
        <v>0</v>
      </c>
      <c r="T201" s="150">
        <f>S201*H201</f>
        <v>0</v>
      </c>
      <c r="AR201" s="151" t="s">
        <v>206</v>
      </c>
      <c r="AT201" s="151" t="s">
        <v>236</v>
      </c>
      <c r="AU201" s="151" t="s">
        <v>88</v>
      </c>
      <c r="AY201" s="13" t="s">
        <v>176</v>
      </c>
      <c r="BE201" s="152">
        <f>IF(N201="základná",J201,0)</f>
        <v>0</v>
      </c>
      <c r="BF201" s="152">
        <f>IF(N201="znížená",J201,0)</f>
        <v>0</v>
      </c>
      <c r="BG201" s="152">
        <f>IF(N201="zákl. prenesená",J201,0)</f>
        <v>0</v>
      </c>
      <c r="BH201" s="152">
        <f>IF(N201="zníž. prenesená",J201,0)</f>
        <v>0</v>
      </c>
      <c r="BI201" s="152">
        <f>IF(N201="nulová",J201,0)</f>
        <v>0</v>
      </c>
      <c r="BJ201" s="13" t="s">
        <v>88</v>
      </c>
      <c r="BK201" s="152">
        <f>ROUND(I201*H201,2)</f>
        <v>0</v>
      </c>
      <c r="BL201" s="13" t="s">
        <v>182</v>
      </c>
      <c r="BM201" s="151" t="s">
        <v>2310</v>
      </c>
    </row>
    <row r="202" spans="2:65" s="1" customFormat="1" ht="16.5" customHeight="1">
      <c r="B202" s="28"/>
      <c r="C202" s="153" t="s">
        <v>390</v>
      </c>
      <c r="D202" s="153" t="s">
        <v>236</v>
      </c>
      <c r="E202" s="154" t="s">
        <v>2311</v>
      </c>
      <c r="F202" s="155" t="s">
        <v>2312</v>
      </c>
      <c r="G202" s="156" t="s">
        <v>334</v>
      </c>
      <c r="H202" s="157">
        <v>24</v>
      </c>
      <c r="I202" s="158"/>
      <c r="J202" s="159">
        <f>ROUND(I202*H202,2)</f>
        <v>0</v>
      </c>
      <c r="K202" s="160"/>
      <c r="L202" s="161"/>
      <c r="M202" s="162" t="s">
        <v>1</v>
      </c>
      <c r="N202" s="163" t="s">
        <v>41</v>
      </c>
      <c r="P202" s="149">
        <f>O202*H202</f>
        <v>0</v>
      </c>
      <c r="Q202" s="149">
        <v>0</v>
      </c>
      <c r="R202" s="149">
        <f>Q202*H202</f>
        <v>0</v>
      </c>
      <c r="S202" s="149">
        <v>0</v>
      </c>
      <c r="T202" s="150">
        <f>S202*H202</f>
        <v>0</v>
      </c>
      <c r="AR202" s="151" t="s">
        <v>206</v>
      </c>
      <c r="AT202" s="151" t="s">
        <v>236</v>
      </c>
      <c r="AU202" s="151" t="s">
        <v>88</v>
      </c>
      <c r="AY202" s="13" t="s">
        <v>176</v>
      </c>
      <c r="BE202" s="152">
        <f>IF(N202="základná",J202,0)</f>
        <v>0</v>
      </c>
      <c r="BF202" s="152">
        <f>IF(N202="znížená",J202,0)</f>
        <v>0</v>
      </c>
      <c r="BG202" s="152">
        <f>IF(N202="zákl. prenesená",J202,0)</f>
        <v>0</v>
      </c>
      <c r="BH202" s="152">
        <f>IF(N202="zníž. prenesená",J202,0)</f>
        <v>0</v>
      </c>
      <c r="BI202" s="152">
        <f>IF(N202="nulová",J202,0)</f>
        <v>0</v>
      </c>
      <c r="BJ202" s="13" t="s">
        <v>88</v>
      </c>
      <c r="BK202" s="152">
        <f>ROUND(I202*H202,2)</f>
        <v>0</v>
      </c>
      <c r="BL202" s="13" t="s">
        <v>182</v>
      </c>
      <c r="BM202" s="151" t="s">
        <v>2313</v>
      </c>
    </row>
    <row r="203" spans="2:65" s="1" customFormat="1" ht="16.5" customHeight="1">
      <c r="B203" s="28"/>
      <c r="C203" s="153" t="s">
        <v>394</v>
      </c>
      <c r="D203" s="153" t="s">
        <v>236</v>
      </c>
      <c r="E203" s="154" t="s">
        <v>2314</v>
      </c>
      <c r="F203" s="155" t="s">
        <v>2315</v>
      </c>
      <c r="G203" s="156" t="s">
        <v>334</v>
      </c>
      <c r="H203" s="157">
        <v>6</v>
      </c>
      <c r="I203" s="158"/>
      <c r="J203" s="159">
        <f>ROUND(I203*H203,2)</f>
        <v>0</v>
      </c>
      <c r="K203" s="160"/>
      <c r="L203" s="161"/>
      <c r="M203" s="162" t="s">
        <v>1</v>
      </c>
      <c r="N203" s="163" t="s">
        <v>41</v>
      </c>
      <c r="P203" s="149">
        <f>O203*H203</f>
        <v>0</v>
      </c>
      <c r="Q203" s="149">
        <v>0</v>
      </c>
      <c r="R203" s="149">
        <f>Q203*H203</f>
        <v>0</v>
      </c>
      <c r="S203" s="149">
        <v>0</v>
      </c>
      <c r="T203" s="150">
        <f>S203*H203</f>
        <v>0</v>
      </c>
      <c r="AR203" s="151" t="s">
        <v>206</v>
      </c>
      <c r="AT203" s="151" t="s">
        <v>236</v>
      </c>
      <c r="AU203" s="151" t="s">
        <v>88</v>
      </c>
      <c r="AY203" s="13" t="s">
        <v>176</v>
      </c>
      <c r="BE203" s="152">
        <f>IF(N203="základná",J203,0)</f>
        <v>0</v>
      </c>
      <c r="BF203" s="152">
        <f>IF(N203="znížená",J203,0)</f>
        <v>0</v>
      </c>
      <c r="BG203" s="152">
        <f>IF(N203="zákl. prenesená",J203,0)</f>
        <v>0</v>
      </c>
      <c r="BH203" s="152">
        <f>IF(N203="zníž. prenesená",J203,0)</f>
        <v>0</v>
      </c>
      <c r="BI203" s="152">
        <f>IF(N203="nulová",J203,0)</f>
        <v>0</v>
      </c>
      <c r="BJ203" s="13" t="s">
        <v>88</v>
      </c>
      <c r="BK203" s="152">
        <f>ROUND(I203*H203,2)</f>
        <v>0</v>
      </c>
      <c r="BL203" s="13" t="s">
        <v>182</v>
      </c>
      <c r="BM203" s="151" t="s">
        <v>2316</v>
      </c>
    </row>
    <row r="204" spans="2:65" s="11" customFormat="1" ht="26" customHeight="1">
      <c r="B204" s="127"/>
      <c r="D204" s="128" t="s">
        <v>74</v>
      </c>
      <c r="E204" s="129" t="s">
        <v>236</v>
      </c>
      <c r="F204" s="129" t="s">
        <v>1014</v>
      </c>
      <c r="I204" s="130"/>
      <c r="J204" s="131">
        <f>BK204</f>
        <v>0</v>
      </c>
      <c r="L204" s="127"/>
      <c r="M204" s="132"/>
      <c r="P204" s="133">
        <f>P205</f>
        <v>0</v>
      </c>
      <c r="R204" s="133">
        <f>R205</f>
        <v>3.8550000000000001E-2</v>
      </c>
      <c r="T204" s="134">
        <f>T205</f>
        <v>0</v>
      </c>
      <c r="AR204" s="128" t="s">
        <v>187</v>
      </c>
      <c r="AT204" s="135" t="s">
        <v>74</v>
      </c>
      <c r="AU204" s="135" t="s">
        <v>75</v>
      </c>
      <c r="AY204" s="128" t="s">
        <v>176</v>
      </c>
      <c r="BK204" s="136">
        <f>BK205</f>
        <v>0</v>
      </c>
    </row>
    <row r="205" spans="2:65" s="11" customFormat="1" ht="22.75" customHeight="1">
      <c r="B205" s="127"/>
      <c r="D205" s="128" t="s">
        <v>74</v>
      </c>
      <c r="E205" s="137" t="s">
        <v>1525</v>
      </c>
      <c r="F205" s="137" t="s">
        <v>1526</v>
      </c>
      <c r="I205" s="130"/>
      <c r="J205" s="138">
        <f>BK205</f>
        <v>0</v>
      </c>
      <c r="L205" s="127"/>
      <c r="M205" s="132"/>
      <c r="P205" s="133">
        <f>SUM(P206:P227)</f>
        <v>0</v>
      </c>
      <c r="R205" s="133">
        <f>SUM(R206:R227)</f>
        <v>3.8550000000000001E-2</v>
      </c>
      <c r="T205" s="134">
        <f>SUM(T206:T227)</f>
        <v>0</v>
      </c>
      <c r="AR205" s="128" t="s">
        <v>187</v>
      </c>
      <c r="AT205" s="135" t="s">
        <v>74</v>
      </c>
      <c r="AU205" s="135" t="s">
        <v>82</v>
      </c>
      <c r="AY205" s="128" t="s">
        <v>176</v>
      </c>
      <c r="BK205" s="136">
        <f>SUM(BK206:BK227)</f>
        <v>0</v>
      </c>
    </row>
    <row r="206" spans="2:65" s="1" customFormat="1" ht="24.25" customHeight="1">
      <c r="B206" s="28"/>
      <c r="C206" s="139" t="s">
        <v>398</v>
      </c>
      <c r="D206" s="139" t="s">
        <v>178</v>
      </c>
      <c r="E206" s="140" t="s">
        <v>1527</v>
      </c>
      <c r="F206" s="141" t="s">
        <v>1528</v>
      </c>
      <c r="G206" s="142" t="s">
        <v>261</v>
      </c>
      <c r="H206" s="143">
        <v>30</v>
      </c>
      <c r="I206" s="144"/>
      <c r="J206" s="145">
        <f t="shared" ref="J206:J227" si="30">ROUND(I206*H206,2)</f>
        <v>0</v>
      </c>
      <c r="K206" s="146"/>
      <c r="L206" s="28"/>
      <c r="M206" s="147" t="s">
        <v>1</v>
      </c>
      <c r="N206" s="148" t="s">
        <v>41</v>
      </c>
      <c r="P206" s="149">
        <f t="shared" ref="P206:P227" si="31">O206*H206</f>
        <v>0</v>
      </c>
      <c r="Q206" s="149">
        <v>0</v>
      </c>
      <c r="R206" s="149">
        <f t="shared" ref="R206:R227" si="32">Q206*H206</f>
        <v>0</v>
      </c>
      <c r="S206" s="149">
        <v>0</v>
      </c>
      <c r="T206" s="150">
        <f t="shared" ref="T206:T227" si="33">S206*H206</f>
        <v>0</v>
      </c>
      <c r="AR206" s="151" t="s">
        <v>440</v>
      </c>
      <c r="AT206" s="151" t="s">
        <v>178</v>
      </c>
      <c r="AU206" s="151" t="s">
        <v>88</v>
      </c>
      <c r="AY206" s="13" t="s">
        <v>176</v>
      </c>
      <c r="BE206" s="152">
        <f t="shared" ref="BE206:BE227" si="34">IF(N206="základná",J206,0)</f>
        <v>0</v>
      </c>
      <c r="BF206" s="152">
        <f t="shared" ref="BF206:BF227" si="35">IF(N206="znížená",J206,0)</f>
        <v>0</v>
      </c>
      <c r="BG206" s="152">
        <f t="shared" ref="BG206:BG227" si="36">IF(N206="zákl. prenesená",J206,0)</f>
        <v>0</v>
      </c>
      <c r="BH206" s="152">
        <f t="shared" ref="BH206:BH227" si="37">IF(N206="zníž. prenesená",J206,0)</f>
        <v>0</v>
      </c>
      <c r="BI206" s="152">
        <f t="shared" ref="BI206:BI227" si="38">IF(N206="nulová",J206,0)</f>
        <v>0</v>
      </c>
      <c r="BJ206" s="13" t="s">
        <v>88</v>
      </c>
      <c r="BK206" s="152">
        <f t="shared" ref="BK206:BK227" si="39">ROUND(I206*H206,2)</f>
        <v>0</v>
      </c>
      <c r="BL206" s="13" t="s">
        <v>440</v>
      </c>
      <c r="BM206" s="151" t="s">
        <v>2317</v>
      </c>
    </row>
    <row r="207" spans="2:65" s="1" customFormat="1" ht="24.25" customHeight="1">
      <c r="B207" s="28"/>
      <c r="C207" s="153" t="s">
        <v>402</v>
      </c>
      <c r="D207" s="153" t="s">
        <v>236</v>
      </c>
      <c r="E207" s="154" t="s">
        <v>1530</v>
      </c>
      <c r="F207" s="155" t="s">
        <v>1531</v>
      </c>
      <c r="G207" s="156" t="s">
        <v>261</v>
      </c>
      <c r="H207" s="157">
        <v>30</v>
      </c>
      <c r="I207" s="158"/>
      <c r="J207" s="159">
        <f t="shared" si="30"/>
        <v>0</v>
      </c>
      <c r="K207" s="160"/>
      <c r="L207" s="161"/>
      <c r="M207" s="162" t="s">
        <v>1</v>
      </c>
      <c r="N207" s="163" t="s">
        <v>41</v>
      </c>
      <c r="P207" s="149">
        <f t="shared" si="31"/>
        <v>0</v>
      </c>
      <c r="Q207" s="149">
        <v>5.0000000000000001E-4</v>
      </c>
      <c r="R207" s="149">
        <f t="shared" si="32"/>
        <v>1.4999999999999999E-2</v>
      </c>
      <c r="S207" s="149">
        <v>0</v>
      </c>
      <c r="T207" s="150">
        <f t="shared" si="33"/>
        <v>0</v>
      </c>
      <c r="AR207" s="151" t="s">
        <v>703</v>
      </c>
      <c r="AT207" s="151" t="s">
        <v>236</v>
      </c>
      <c r="AU207" s="151" t="s">
        <v>88</v>
      </c>
      <c r="AY207" s="13" t="s">
        <v>176</v>
      </c>
      <c r="BE207" s="152">
        <f t="shared" si="34"/>
        <v>0</v>
      </c>
      <c r="BF207" s="152">
        <f t="shared" si="35"/>
        <v>0</v>
      </c>
      <c r="BG207" s="152">
        <f t="shared" si="36"/>
        <v>0</v>
      </c>
      <c r="BH207" s="152">
        <f t="shared" si="37"/>
        <v>0</v>
      </c>
      <c r="BI207" s="152">
        <f t="shared" si="38"/>
        <v>0</v>
      </c>
      <c r="BJ207" s="13" t="s">
        <v>88</v>
      </c>
      <c r="BK207" s="152">
        <f t="shared" si="39"/>
        <v>0</v>
      </c>
      <c r="BL207" s="13" t="s">
        <v>703</v>
      </c>
      <c r="BM207" s="151" t="s">
        <v>2318</v>
      </c>
    </row>
    <row r="208" spans="2:65" s="1" customFormat="1" ht="24.25" customHeight="1">
      <c r="B208" s="28"/>
      <c r="C208" s="139" t="s">
        <v>406</v>
      </c>
      <c r="D208" s="139" t="s">
        <v>178</v>
      </c>
      <c r="E208" s="140" t="s">
        <v>1557</v>
      </c>
      <c r="F208" s="141" t="s">
        <v>1558</v>
      </c>
      <c r="G208" s="142" t="s">
        <v>334</v>
      </c>
      <c r="H208" s="143">
        <v>5</v>
      </c>
      <c r="I208" s="144"/>
      <c r="J208" s="145">
        <f t="shared" si="30"/>
        <v>0</v>
      </c>
      <c r="K208" s="146"/>
      <c r="L208" s="28"/>
      <c r="M208" s="147" t="s">
        <v>1</v>
      </c>
      <c r="N208" s="148" t="s">
        <v>41</v>
      </c>
      <c r="P208" s="149">
        <f t="shared" si="31"/>
        <v>0</v>
      </c>
      <c r="Q208" s="149">
        <v>0</v>
      </c>
      <c r="R208" s="149">
        <f t="shared" si="32"/>
        <v>0</v>
      </c>
      <c r="S208" s="149">
        <v>0</v>
      </c>
      <c r="T208" s="150">
        <f t="shared" si="33"/>
        <v>0</v>
      </c>
      <c r="AR208" s="151" t="s">
        <v>440</v>
      </c>
      <c r="AT208" s="151" t="s">
        <v>178</v>
      </c>
      <c r="AU208" s="151" t="s">
        <v>88</v>
      </c>
      <c r="AY208" s="13" t="s">
        <v>176</v>
      </c>
      <c r="BE208" s="152">
        <f t="shared" si="34"/>
        <v>0</v>
      </c>
      <c r="BF208" s="152">
        <f t="shared" si="35"/>
        <v>0</v>
      </c>
      <c r="BG208" s="152">
        <f t="shared" si="36"/>
        <v>0</v>
      </c>
      <c r="BH208" s="152">
        <f t="shared" si="37"/>
        <v>0</v>
      </c>
      <c r="BI208" s="152">
        <f t="shared" si="38"/>
        <v>0</v>
      </c>
      <c r="BJ208" s="13" t="s">
        <v>88</v>
      </c>
      <c r="BK208" s="152">
        <f t="shared" si="39"/>
        <v>0</v>
      </c>
      <c r="BL208" s="13" t="s">
        <v>440</v>
      </c>
      <c r="BM208" s="151" t="s">
        <v>2319</v>
      </c>
    </row>
    <row r="209" spans="2:65" s="1" customFormat="1" ht="24.25" customHeight="1">
      <c r="B209" s="28"/>
      <c r="C209" s="153" t="s">
        <v>410</v>
      </c>
      <c r="D209" s="153" t="s">
        <v>236</v>
      </c>
      <c r="E209" s="154" t="s">
        <v>1560</v>
      </c>
      <c r="F209" s="155" t="s">
        <v>1561</v>
      </c>
      <c r="G209" s="156" t="s">
        <v>334</v>
      </c>
      <c r="H209" s="157">
        <v>5</v>
      </c>
      <c r="I209" s="158"/>
      <c r="J209" s="159">
        <f t="shared" si="30"/>
        <v>0</v>
      </c>
      <c r="K209" s="160"/>
      <c r="L209" s="161"/>
      <c r="M209" s="162" t="s">
        <v>1</v>
      </c>
      <c r="N209" s="163" t="s">
        <v>41</v>
      </c>
      <c r="P209" s="149">
        <f t="shared" si="31"/>
        <v>0</v>
      </c>
      <c r="Q209" s="149">
        <v>1E-4</v>
      </c>
      <c r="R209" s="149">
        <f t="shared" si="32"/>
        <v>5.0000000000000001E-4</v>
      </c>
      <c r="S209" s="149">
        <v>0</v>
      </c>
      <c r="T209" s="150">
        <f t="shared" si="33"/>
        <v>0</v>
      </c>
      <c r="AR209" s="151" t="s">
        <v>703</v>
      </c>
      <c r="AT209" s="151" t="s">
        <v>236</v>
      </c>
      <c r="AU209" s="151" t="s">
        <v>88</v>
      </c>
      <c r="AY209" s="13" t="s">
        <v>176</v>
      </c>
      <c r="BE209" s="152">
        <f t="shared" si="34"/>
        <v>0</v>
      </c>
      <c r="BF209" s="152">
        <f t="shared" si="35"/>
        <v>0</v>
      </c>
      <c r="BG209" s="152">
        <f t="shared" si="36"/>
        <v>0</v>
      </c>
      <c r="BH209" s="152">
        <f t="shared" si="37"/>
        <v>0</v>
      </c>
      <c r="BI209" s="152">
        <f t="shared" si="38"/>
        <v>0</v>
      </c>
      <c r="BJ209" s="13" t="s">
        <v>88</v>
      </c>
      <c r="BK209" s="152">
        <f t="shared" si="39"/>
        <v>0</v>
      </c>
      <c r="BL209" s="13" t="s">
        <v>703</v>
      </c>
      <c r="BM209" s="151" t="s">
        <v>2320</v>
      </c>
    </row>
    <row r="210" spans="2:65" s="1" customFormat="1" ht="24.25" customHeight="1">
      <c r="B210" s="28"/>
      <c r="C210" s="139" t="s">
        <v>414</v>
      </c>
      <c r="D210" s="139" t="s">
        <v>178</v>
      </c>
      <c r="E210" s="140" t="s">
        <v>1587</v>
      </c>
      <c r="F210" s="141" t="s">
        <v>1588</v>
      </c>
      <c r="G210" s="142" t="s">
        <v>334</v>
      </c>
      <c r="H210" s="143">
        <v>5</v>
      </c>
      <c r="I210" s="144"/>
      <c r="J210" s="145">
        <f t="shared" si="30"/>
        <v>0</v>
      </c>
      <c r="K210" s="146"/>
      <c r="L210" s="28"/>
      <c r="M210" s="147" t="s">
        <v>1</v>
      </c>
      <c r="N210" s="148" t="s">
        <v>41</v>
      </c>
      <c r="P210" s="149">
        <f t="shared" si="31"/>
        <v>0</v>
      </c>
      <c r="Q210" s="149">
        <v>0</v>
      </c>
      <c r="R210" s="149">
        <f t="shared" si="32"/>
        <v>0</v>
      </c>
      <c r="S210" s="149">
        <v>0</v>
      </c>
      <c r="T210" s="150">
        <f t="shared" si="33"/>
        <v>0</v>
      </c>
      <c r="AR210" s="151" t="s">
        <v>440</v>
      </c>
      <c r="AT210" s="151" t="s">
        <v>178</v>
      </c>
      <c r="AU210" s="151" t="s">
        <v>88</v>
      </c>
      <c r="AY210" s="13" t="s">
        <v>176</v>
      </c>
      <c r="BE210" s="152">
        <f t="shared" si="34"/>
        <v>0</v>
      </c>
      <c r="BF210" s="152">
        <f t="shared" si="35"/>
        <v>0</v>
      </c>
      <c r="BG210" s="152">
        <f t="shared" si="36"/>
        <v>0</v>
      </c>
      <c r="BH210" s="152">
        <f t="shared" si="37"/>
        <v>0</v>
      </c>
      <c r="BI210" s="152">
        <f t="shared" si="38"/>
        <v>0</v>
      </c>
      <c r="BJ210" s="13" t="s">
        <v>88</v>
      </c>
      <c r="BK210" s="152">
        <f t="shared" si="39"/>
        <v>0</v>
      </c>
      <c r="BL210" s="13" t="s">
        <v>440</v>
      </c>
      <c r="BM210" s="151" t="s">
        <v>2321</v>
      </c>
    </row>
    <row r="211" spans="2:65" s="1" customFormat="1" ht="16.5" customHeight="1">
      <c r="B211" s="28"/>
      <c r="C211" s="153" t="s">
        <v>418</v>
      </c>
      <c r="D211" s="153" t="s">
        <v>236</v>
      </c>
      <c r="E211" s="154" t="s">
        <v>1590</v>
      </c>
      <c r="F211" s="155" t="s">
        <v>1591</v>
      </c>
      <c r="G211" s="156" t="s">
        <v>334</v>
      </c>
      <c r="H211" s="157">
        <v>5</v>
      </c>
      <c r="I211" s="158"/>
      <c r="J211" s="159">
        <f t="shared" si="30"/>
        <v>0</v>
      </c>
      <c r="K211" s="160"/>
      <c r="L211" s="161"/>
      <c r="M211" s="162" t="s">
        <v>1</v>
      </c>
      <c r="N211" s="163" t="s">
        <v>41</v>
      </c>
      <c r="P211" s="149">
        <f t="shared" si="31"/>
        <v>0</v>
      </c>
      <c r="Q211" s="149">
        <v>3.0000000000000001E-5</v>
      </c>
      <c r="R211" s="149">
        <f t="shared" si="32"/>
        <v>1.5000000000000001E-4</v>
      </c>
      <c r="S211" s="149">
        <v>0</v>
      </c>
      <c r="T211" s="150">
        <f t="shared" si="33"/>
        <v>0</v>
      </c>
      <c r="AR211" s="151" t="s">
        <v>703</v>
      </c>
      <c r="AT211" s="151" t="s">
        <v>236</v>
      </c>
      <c r="AU211" s="151" t="s">
        <v>88</v>
      </c>
      <c r="AY211" s="13" t="s">
        <v>176</v>
      </c>
      <c r="BE211" s="152">
        <f t="shared" si="34"/>
        <v>0</v>
      </c>
      <c r="BF211" s="152">
        <f t="shared" si="35"/>
        <v>0</v>
      </c>
      <c r="BG211" s="152">
        <f t="shared" si="36"/>
        <v>0</v>
      </c>
      <c r="BH211" s="152">
        <f t="shared" si="37"/>
        <v>0</v>
      </c>
      <c r="BI211" s="152">
        <f t="shared" si="38"/>
        <v>0</v>
      </c>
      <c r="BJ211" s="13" t="s">
        <v>88</v>
      </c>
      <c r="BK211" s="152">
        <f t="shared" si="39"/>
        <v>0</v>
      </c>
      <c r="BL211" s="13" t="s">
        <v>703</v>
      </c>
      <c r="BM211" s="151" t="s">
        <v>2322</v>
      </c>
    </row>
    <row r="212" spans="2:65" s="1" customFormat="1" ht="24.25" customHeight="1">
      <c r="B212" s="28"/>
      <c r="C212" s="139" t="s">
        <v>423</v>
      </c>
      <c r="D212" s="139" t="s">
        <v>178</v>
      </c>
      <c r="E212" s="140" t="s">
        <v>1599</v>
      </c>
      <c r="F212" s="141" t="s">
        <v>1600</v>
      </c>
      <c r="G212" s="142" t="s">
        <v>334</v>
      </c>
      <c r="H212" s="143">
        <v>10</v>
      </c>
      <c r="I212" s="144"/>
      <c r="J212" s="145">
        <f t="shared" si="30"/>
        <v>0</v>
      </c>
      <c r="K212" s="146"/>
      <c r="L212" s="28"/>
      <c r="M212" s="147" t="s">
        <v>1</v>
      </c>
      <c r="N212" s="148" t="s">
        <v>41</v>
      </c>
      <c r="P212" s="149">
        <f t="shared" si="31"/>
        <v>0</v>
      </c>
      <c r="Q212" s="149">
        <v>0</v>
      </c>
      <c r="R212" s="149">
        <f t="shared" si="32"/>
        <v>0</v>
      </c>
      <c r="S212" s="149">
        <v>0</v>
      </c>
      <c r="T212" s="150">
        <f t="shared" si="33"/>
        <v>0</v>
      </c>
      <c r="AR212" s="151" t="s">
        <v>440</v>
      </c>
      <c r="AT212" s="151" t="s">
        <v>178</v>
      </c>
      <c r="AU212" s="151" t="s">
        <v>88</v>
      </c>
      <c r="AY212" s="13" t="s">
        <v>176</v>
      </c>
      <c r="BE212" s="152">
        <f t="shared" si="34"/>
        <v>0</v>
      </c>
      <c r="BF212" s="152">
        <f t="shared" si="35"/>
        <v>0</v>
      </c>
      <c r="BG212" s="152">
        <f t="shared" si="36"/>
        <v>0</v>
      </c>
      <c r="BH212" s="152">
        <f t="shared" si="37"/>
        <v>0</v>
      </c>
      <c r="BI212" s="152">
        <f t="shared" si="38"/>
        <v>0</v>
      </c>
      <c r="BJ212" s="13" t="s">
        <v>88</v>
      </c>
      <c r="BK212" s="152">
        <f t="shared" si="39"/>
        <v>0</v>
      </c>
      <c r="BL212" s="13" t="s">
        <v>440</v>
      </c>
      <c r="BM212" s="151" t="s">
        <v>2323</v>
      </c>
    </row>
    <row r="213" spans="2:65" s="1" customFormat="1" ht="16.5" customHeight="1">
      <c r="B213" s="28"/>
      <c r="C213" s="153" t="s">
        <v>427</v>
      </c>
      <c r="D213" s="153" t="s">
        <v>236</v>
      </c>
      <c r="E213" s="154" t="s">
        <v>1602</v>
      </c>
      <c r="F213" s="155" t="s">
        <v>1603</v>
      </c>
      <c r="G213" s="156" t="s">
        <v>334</v>
      </c>
      <c r="H213" s="157">
        <v>10</v>
      </c>
      <c r="I213" s="158"/>
      <c r="J213" s="159">
        <f t="shared" si="30"/>
        <v>0</v>
      </c>
      <c r="K213" s="160"/>
      <c r="L213" s="161"/>
      <c r="M213" s="162" t="s">
        <v>1</v>
      </c>
      <c r="N213" s="163" t="s">
        <v>41</v>
      </c>
      <c r="P213" s="149">
        <f t="shared" si="31"/>
        <v>0</v>
      </c>
      <c r="Q213" s="149">
        <v>1E-4</v>
      </c>
      <c r="R213" s="149">
        <f t="shared" si="32"/>
        <v>1E-3</v>
      </c>
      <c r="S213" s="149">
        <v>0</v>
      </c>
      <c r="T213" s="150">
        <f t="shared" si="33"/>
        <v>0</v>
      </c>
      <c r="AR213" s="151" t="s">
        <v>703</v>
      </c>
      <c r="AT213" s="151" t="s">
        <v>236</v>
      </c>
      <c r="AU213" s="151" t="s">
        <v>88</v>
      </c>
      <c r="AY213" s="13" t="s">
        <v>176</v>
      </c>
      <c r="BE213" s="152">
        <f t="shared" si="34"/>
        <v>0</v>
      </c>
      <c r="BF213" s="152">
        <f t="shared" si="35"/>
        <v>0</v>
      </c>
      <c r="BG213" s="152">
        <f t="shared" si="36"/>
        <v>0</v>
      </c>
      <c r="BH213" s="152">
        <f t="shared" si="37"/>
        <v>0</v>
      </c>
      <c r="BI213" s="152">
        <f t="shared" si="38"/>
        <v>0</v>
      </c>
      <c r="BJ213" s="13" t="s">
        <v>88</v>
      </c>
      <c r="BK213" s="152">
        <f t="shared" si="39"/>
        <v>0</v>
      </c>
      <c r="BL213" s="13" t="s">
        <v>703</v>
      </c>
      <c r="BM213" s="151" t="s">
        <v>2324</v>
      </c>
    </row>
    <row r="214" spans="2:65" s="1" customFormat="1" ht="24.25" customHeight="1">
      <c r="B214" s="28"/>
      <c r="C214" s="139" t="s">
        <v>431</v>
      </c>
      <c r="D214" s="139" t="s">
        <v>178</v>
      </c>
      <c r="E214" s="140" t="s">
        <v>1716</v>
      </c>
      <c r="F214" s="141" t="s">
        <v>1717</v>
      </c>
      <c r="G214" s="142" t="s">
        <v>334</v>
      </c>
      <c r="H214" s="143">
        <v>4</v>
      </c>
      <c r="I214" s="144"/>
      <c r="J214" s="145">
        <f t="shared" si="30"/>
        <v>0</v>
      </c>
      <c r="K214" s="146"/>
      <c r="L214" s="28"/>
      <c r="M214" s="147" t="s">
        <v>1</v>
      </c>
      <c r="N214" s="148" t="s">
        <v>41</v>
      </c>
      <c r="P214" s="149">
        <f t="shared" si="31"/>
        <v>0</v>
      </c>
      <c r="Q214" s="149">
        <v>0</v>
      </c>
      <c r="R214" s="149">
        <f t="shared" si="32"/>
        <v>0</v>
      </c>
      <c r="S214" s="149">
        <v>0</v>
      </c>
      <c r="T214" s="150">
        <f t="shared" si="33"/>
        <v>0</v>
      </c>
      <c r="AR214" s="151" t="s">
        <v>440</v>
      </c>
      <c r="AT214" s="151" t="s">
        <v>178</v>
      </c>
      <c r="AU214" s="151" t="s">
        <v>88</v>
      </c>
      <c r="AY214" s="13" t="s">
        <v>176</v>
      </c>
      <c r="BE214" s="152">
        <f t="shared" si="34"/>
        <v>0</v>
      </c>
      <c r="BF214" s="152">
        <f t="shared" si="35"/>
        <v>0</v>
      </c>
      <c r="BG214" s="152">
        <f t="shared" si="36"/>
        <v>0</v>
      </c>
      <c r="BH214" s="152">
        <f t="shared" si="37"/>
        <v>0</v>
      </c>
      <c r="BI214" s="152">
        <f t="shared" si="38"/>
        <v>0</v>
      </c>
      <c r="BJ214" s="13" t="s">
        <v>88</v>
      </c>
      <c r="BK214" s="152">
        <f t="shared" si="39"/>
        <v>0</v>
      </c>
      <c r="BL214" s="13" t="s">
        <v>440</v>
      </c>
      <c r="BM214" s="151" t="s">
        <v>2325</v>
      </c>
    </row>
    <row r="215" spans="2:65" s="1" customFormat="1" ht="16.5" customHeight="1">
      <c r="B215" s="28"/>
      <c r="C215" s="153" t="s">
        <v>436</v>
      </c>
      <c r="D215" s="153" t="s">
        <v>236</v>
      </c>
      <c r="E215" s="154" t="s">
        <v>1719</v>
      </c>
      <c r="F215" s="155" t="s">
        <v>1720</v>
      </c>
      <c r="G215" s="156" t="s">
        <v>334</v>
      </c>
      <c r="H215" s="157">
        <v>4</v>
      </c>
      <c r="I215" s="158"/>
      <c r="J215" s="159">
        <f t="shared" si="30"/>
        <v>0</v>
      </c>
      <c r="K215" s="160"/>
      <c r="L215" s="161"/>
      <c r="M215" s="162" t="s">
        <v>1</v>
      </c>
      <c r="N215" s="163" t="s">
        <v>41</v>
      </c>
      <c r="P215" s="149">
        <f t="shared" si="31"/>
        <v>0</v>
      </c>
      <c r="Q215" s="149">
        <v>1E-4</v>
      </c>
      <c r="R215" s="149">
        <f t="shared" si="32"/>
        <v>4.0000000000000002E-4</v>
      </c>
      <c r="S215" s="149">
        <v>0</v>
      </c>
      <c r="T215" s="150">
        <f t="shared" si="33"/>
        <v>0</v>
      </c>
      <c r="AR215" s="151" t="s">
        <v>703</v>
      </c>
      <c r="AT215" s="151" t="s">
        <v>236</v>
      </c>
      <c r="AU215" s="151" t="s">
        <v>88</v>
      </c>
      <c r="AY215" s="13" t="s">
        <v>176</v>
      </c>
      <c r="BE215" s="152">
        <f t="shared" si="34"/>
        <v>0</v>
      </c>
      <c r="BF215" s="152">
        <f t="shared" si="35"/>
        <v>0</v>
      </c>
      <c r="BG215" s="152">
        <f t="shared" si="36"/>
        <v>0</v>
      </c>
      <c r="BH215" s="152">
        <f t="shared" si="37"/>
        <v>0</v>
      </c>
      <c r="BI215" s="152">
        <f t="shared" si="38"/>
        <v>0</v>
      </c>
      <c r="BJ215" s="13" t="s">
        <v>88</v>
      </c>
      <c r="BK215" s="152">
        <f t="shared" si="39"/>
        <v>0</v>
      </c>
      <c r="BL215" s="13" t="s">
        <v>703</v>
      </c>
      <c r="BM215" s="151" t="s">
        <v>2326</v>
      </c>
    </row>
    <row r="216" spans="2:65" s="1" customFormat="1" ht="24.25" customHeight="1">
      <c r="B216" s="28"/>
      <c r="C216" s="139" t="s">
        <v>440</v>
      </c>
      <c r="D216" s="139" t="s">
        <v>178</v>
      </c>
      <c r="E216" s="140" t="s">
        <v>1740</v>
      </c>
      <c r="F216" s="141" t="s">
        <v>1741</v>
      </c>
      <c r="G216" s="142" t="s">
        <v>334</v>
      </c>
      <c r="H216" s="143">
        <v>5</v>
      </c>
      <c r="I216" s="144"/>
      <c r="J216" s="145">
        <f t="shared" si="30"/>
        <v>0</v>
      </c>
      <c r="K216" s="146"/>
      <c r="L216" s="28"/>
      <c r="M216" s="147" t="s">
        <v>1</v>
      </c>
      <c r="N216" s="148" t="s">
        <v>41</v>
      </c>
      <c r="P216" s="149">
        <f t="shared" si="31"/>
        <v>0</v>
      </c>
      <c r="Q216" s="149">
        <v>0</v>
      </c>
      <c r="R216" s="149">
        <f t="shared" si="32"/>
        <v>0</v>
      </c>
      <c r="S216" s="149">
        <v>0</v>
      </c>
      <c r="T216" s="150">
        <f t="shared" si="33"/>
        <v>0</v>
      </c>
      <c r="AR216" s="151" t="s">
        <v>440</v>
      </c>
      <c r="AT216" s="151" t="s">
        <v>178</v>
      </c>
      <c r="AU216" s="151" t="s">
        <v>88</v>
      </c>
      <c r="AY216" s="13" t="s">
        <v>176</v>
      </c>
      <c r="BE216" s="152">
        <f t="shared" si="34"/>
        <v>0</v>
      </c>
      <c r="BF216" s="152">
        <f t="shared" si="35"/>
        <v>0</v>
      </c>
      <c r="BG216" s="152">
        <f t="shared" si="36"/>
        <v>0</v>
      </c>
      <c r="BH216" s="152">
        <f t="shared" si="37"/>
        <v>0</v>
      </c>
      <c r="BI216" s="152">
        <f t="shared" si="38"/>
        <v>0</v>
      </c>
      <c r="BJ216" s="13" t="s">
        <v>88</v>
      </c>
      <c r="BK216" s="152">
        <f t="shared" si="39"/>
        <v>0</v>
      </c>
      <c r="BL216" s="13" t="s">
        <v>440</v>
      </c>
      <c r="BM216" s="151" t="s">
        <v>2327</v>
      </c>
    </row>
    <row r="217" spans="2:65" s="1" customFormat="1" ht="24.25" customHeight="1">
      <c r="B217" s="28"/>
      <c r="C217" s="153" t="s">
        <v>444</v>
      </c>
      <c r="D217" s="153" t="s">
        <v>236</v>
      </c>
      <c r="E217" s="154" t="s">
        <v>1743</v>
      </c>
      <c r="F217" s="155" t="s">
        <v>1744</v>
      </c>
      <c r="G217" s="156" t="s">
        <v>334</v>
      </c>
      <c r="H217" s="157">
        <v>5</v>
      </c>
      <c r="I217" s="158"/>
      <c r="J217" s="159">
        <f t="shared" si="30"/>
        <v>0</v>
      </c>
      <c r="K217" s="160"/>
      <c r="L217" s="161"/>
      <c r="M217" s="162" t="s">
        <v>1</v>
      </c>
      <c r="N217" s="163" t="s">
        <v>41</v>
      </c>
      <c r="P217" s="149">
        <f t="shared" si="31"/>
        <v>0</v>
      </c>
      <c r="Q217" s="149">
        <v>1E-4</v>
      </c>
      <c r="R217" s="149">
        <f t="shared" si="32"/>
        <v>5.0000000000000001E-4</v>
      </c>
      <c r="S217" s="149">
        <v>0</v>
      </c>
      <c r="T217" s="150">
        <f t="shared" si="33"/>
        <v>0</v>
      </c>
      <c r="AR217" s="151" t="s">
        <v>703</v>
      </c>
      <c r="AT217" s="151" t="s">
        <v>236</v>
      </c>
      <c r="AU217" s="151" t="s">
        <v>88</v>
      </c>
      <c r="AY217" s="13" t="s">
        <v>176</v>
      </c>
      <c r="BE217" s="152">
        <f t="shared" si="34"/>
        <v>0</v>
      </c>
      <c r="BF217" s="152">
        <f t="shared" si="35"/>
        <v>0</v>
      </c>
      <c r="BG217" s="152">
        <f t="shared" si="36"/>
        <v>0</v>
      </c>
      <c r="BH217" s="152">
        <f t="shared" si="37"/>
        <v>0</v>
      </c>
      <c r="BI217" s="152">
        <f t="shared" si="38"/>
        <v>0</v>
      </c>
      <c r="BJ217" s="13" t="s">
        <v>88</v>
      </c>
      <c r="BK217" s="152">
        <f t="shared" si="39"/>
        <v>0</v>
      </c>
      <c r="BL217" s="13" t="s">
        <v>703</v>
      </c>
      <c r="BM217" s="151" t="s">
        <v>2328</v>
      </c>
    </row>
    <row r="218" spans="2:65" s="1" customFormat="1" ht="16.5" customHeight="1">
      <c r="B218" s="28"/>
      <c r="C218" s="139" t="s">
        <v>448</v>
      </c>
      <c r="D218" s="139" t="s">
        <v>178</v>
      </c>
      <c r="E218" s="140" t="s">
        <v>1758</v>
      </c>
      <c r="F218" s="141" t="s">
        <v>1759</v>
      </c>
      <c r="G218" s="142" t="s">
        <v>334</v>
      </c>
      <c r="H218" s="143">
        <v>10</v>
      </c>
      <c r="I218" s="144"/>
      <c r="J218" s="145">
        <f t="shared" si="30"/>
        <v>0</v>
      </c>
      <c r="K218" s="146"/>
      <c r="L218" s="28"/>
      <c r="M218" s="147" t="s">
        <v>1</v>
      </c>
      <c r="N218" s="148" t="s">
        <v>41</v>
      </c>
      <c r="P218" s="149">
        <f t="shared" si="31"/>
        <v>0</v>
      </c>
      <c r="Q218" s="149">
        <v>0</v>
      </c>
      <c r="R218" s="149">
        <f t="shared" si="32"/>
        <v>0</v>
      </c>
      <c r="S218" s="149">
        <v>0</v>
      </c>
      <c r="T218" s="150">
        <f t="shared" si="33"/>
        <v>0</v>
      </c>
      <c r="AR218" s="151" t="s">
        <v>440</v>
      </c>
      <c r="AT218" s="151" t="s">
        <v>178</v>
      </c>
      <c r="AU218" s="151" t="s">
        <v>88</v>
      </c>
      <c r="AY218" s="13" t="s">
        <v>176</v>
      </c>
      <c r="BE218" s="152">
        <f t="shared" si="34"/>
        <v>0</v>
      </c>
      <c r="BF218" s="152">
        <f t="shared" si="35"/>
        <v>0</v>
      </c>
      <c r="BG218" s="152">
        <f t="shared" si="36"/>
        <v>0</v>
      </c>
      <c r="BH218" s="152">
        <f t="shared" si="37"/>
        <v>0</v>
      </c>
      <c r="BI218" s="152">
        <f t="shared" si="38"/>
        <v>0</v>
      </c>
      <c r="BJ218" s="13" t="s">
        <v>88</v>
      </c>
      <c r="BK218" s="152">
        <f t="shared" si="39"/>
        <v>0</v>
      </c>
      <c r="BL218" s="13" t="s">
        <v>440</v>
      </c>
      <c r="BM218" s="151" t="s">
        <v>2329</v>
      </c>
    </row>
    <row r="219" spans="2:65" s="1" customFormat="1" ht="21.75" customHeight="1">
      <c r="B219" s="28"/>
      <c r="C219" s="153" t="s">
        <v>452</v>
      </c>
      <c r="D219" s="153" t="s">
        <v>236</v>
      </c>
      <c r="E219" s="154" t="s">
        <v>1767</v>
      </c>
      <c r="F219" s="155" t="s">
        <v>1768</v>
      </c>
      <c r="G219" s="156" t="s">
        <v>334</v>
      </c>
      <c r="H219" s="157">
        <v>10</v>
      </c>
      <c r="I219" s="158"/>
      <c r="J219" s="159">
        <f t="shared" si="30"/>
        <v>0</v>
      </c>
      <c r="K219" s="160"/>
      <c r="L219" s="161"/>
      <c r="M219" s="162" t="s">
        <v>1</v>
      </c>
      <c r="N219" s="163" t="s">
        <v>41</v>
      </c>
      <c r="P219" s="149">
        <f t="shared" si="31"/>
        <v>0</v>
      </c>
      <c r="Q219" s="149">
        <v>0</v>
      </c>
      <c r="R219" s="149">
        <f t="shared" si="32"/>
        <v>0</v>
      </c>
      <c r="S219" s="149">
        <v>0</v>
      </c>
      <c r="T219" s="150">
        <f t="shared" si="33"/>
        <v>0</v>
      </c>
      <c r="AR219" s="151" t="s">
        <v>1031</v>
      </c>
      <c r="AT219" s="151" t="s">
        <v>236</v>
      </c>
      <c r="AU219" s="151" t="s">
        <v>88</v>
      </c>
      <c r="AY219" s="13" t="s">
        <v>176</v>
      </c>
      <c r="BE219" s="152">
        <f t="shared" si="34"/>
        <v>0</v>
      </c>
      <c r="BF219" s="152">
        <f t="shared" si="35"/>
        <v>0</v>
      </c>
      <c r="BG219" s="152">
        <f t="shared" si="36"/>
        <v>0</v>
      </c>
      <c r="BH219" s="152">
        <f t="shared" si="37"/>
        <v>0</v>
      </c>
      <c r="BI219" s="152">
        <f t="shared" si="38"/>
        <v>0</v>
      </c>
      <c r="BJ219" s="13" t="s">
        <v>88</v>
      </c>
      <c r="BK219" s="152">
        <f t="shared" si="39"/>
        <v>0</v>
      </c>
      <c r="BL219" s="13" t="s">
        <v>440</v>
      </c>
      <c r="BM219" s="151" t="s">
        <v>2330</v>
      </c>
    </row>
    <row r="220" spans="2:65" s="1" customFormat="1" ht="21.75" customHeight="1">
      <c r="B220" s="28"/>
      <c r="C220" s="139" t="s">
        <v>456</v>
      </c>
      <c r="D220" s="139" t="s">
        <v>178</v>
      </c>
      <c r="E220" s="140" t="s">
        <v>1917</v>
      </c>
      <c r="F220" s="141" t="s">
        <v>1918</v>
      </c>
      <c r="G220" s="142" t="s">
        <v>261</v>
      </c>
      <c r="H220" s="143">
        <v>150</v>
      </c>
      <c r="I220" s="144"/>
      <c r="J220" s="145">
        <f t="shared" si="30"/>
        <v>0</v>
      </c>
      <c r="K220" s="146"/>
      <c r="L220" s="28"/>
      <c r="M220" s="147" t="s">
        <v>1</v>
      </c>
      <c r="N220" s="148" t="s">
        <v>41</v>
      </c>
      <c r="P220" s="149">
        <f t="shared" si="31"/>
        <v>0</v>
      </c>
      <c r="Q220" s="149">
        <v>0</v>
      </c>
      <c r="R220" s="149">
        <f t="shared" si="32"/>
        <v>0</v>
      </c>
      <c r="S220" s="149">
        <v>0</v>
      </c>
      <c r="T220" s="150">
        <f t="shared" si="33"/>
        <v>0</v>
      </c>
      <c r="AR220" s="151" t="s">
        <v>440</v>
      </c>
      <c r="AT220" s="151" t="s">
        <v>178</v>
      </c>
      <c r="AU220" s="151" t="s">
        <v>88</v>
      </c>
      <c r="AY220" s="13" t="s">
        <v>176</v>
      </c>
      <c r="BE220" s="152">
        <f t="shared" si="34"/>
        <v>0</v>
      </c>
      <c r="BF220" s="152">
        <f t="shared" si="35"/>
        <v>0</v>
      </c>
      <c r="BG220" s="152">
        <f t="shared" si="36"/>
        <v>0</v>
      </c>
      <c r="BH220" s="152">
        <f t="shared" si="37"/>
        <v>0</v>
      </c>
      <c r="BI220" s="152">
        <f t="shared" si="38"/>
        <v>0</v>
      </c>
      <c r="BJ220" s="13" t="s">
        <v>88</v>
      </c>
      <c r="BK220" s="152">
        <f t="shared" si="39"/>
        <v>0</v>
      </c>
      <c r="BL220" s="13" t="s">
        <v>440</v>
      </c>
      <c r="BM220" s="151" t="s">
        <v>2331</v>
      </c>
    </row>
    <row r="221" spans="2:65" s="1" customFormat="1" ht="16.5" customHeight="1">
      <c r="B221" s="28"/>
      <c r="C221" s="153" t="s">
        <v>462</v>
      </c>
      <c r="D221" s="153" t="s">
        <v>236</v>
      </c>
      <c r="E221" s="154" t="s">
        <v>1920</v>
      </c>
      <c r="F221" s="155" t="s">
        <v>1921</v>
      </c>
      <c r="G221" s="156" t="s">
        <v>261</v>
      </c>
      <c r="H221" s="157">
        <v>150</v>
      </c>
      <c r="I221" s="158"/>
      <c r="J221" s="159">
        <f t="shared" si="30"/>
        <v>0</v>
      </c>
      <c r="K221" s="160"/>
      <c r="L221" s="161"/>
      <c r="M221" s="162" t="s">
        <v>1</v>
      </c>
      <c r="N221" s="163" t="s">
        <v>41</v>
      </c>
      <c r="P221" s="149">
        <f t="shared" si="31"/>
        <v>0</v>
      </c>
      <c r="Q221" s="149">
        <v>1.3999999999999999E-4</v>
      </c>
      <c r="R221" s="149">
        <f t="shared" si="32"/>
        <v>2.0999999999999998E-2</v>
      </c>
      <c r="S221" s="149">
        <v>0</v>
      </c>
      <c r="T221" s="150">
        <f t="shared" si="33"/>
        <v>0</v>
      </c>
      <c r="AR221" s="151" t="s">
        <v>703</v>
      </c>
      <c r="AT221" s="151" t="s">
        <v>236</v>
      </c>
      <c r="AU221" s="151" t="s">
        <v>88</v>
      </c>
      <c r="AY221" s="13" t="s">
        <v>176</v>
      </c>
      <c r="BE221" s="152">
        <f t="shared" si="34"/>
        <v>0</v>
      </c>
      <c r="BF221" s="152">
        <f t="shared" si="35"/>
        <v>0</v>
      </c>
      <c r="BG221" s="152">
        <f t="shared" si="36"/>
        <v>0</v>
      </c>
      <c r="BH221" s="152">
        <f t="shared" si="37"/>
        <v>0</v>
      </c>
      <c r="BI221" s="152">
        <f t="shared" si="38"/>
        <v>0</v>
      </c>
      <c r="BJ221" s="13" t="s">
        <v>88</v>
      </c>
      <c r="BK221" s="152">
        <f t="shared" si="39"/>
        <v>0</v>
      </c>
      <c r="BL221" s="13" t="s">
        <v>703</v>
      </c>
      <c r="BM221" s="151" t="s">
        <v>2332</v>
      </c>
    </row>
    <row r="222" spans="2:65" s="1" customFormat="1" ht="33" customHeight="1">
      <c r="B222" s="28"/>
      <c r="C222" s="139" t="s">
        <v>470</v>
      </c>
      <c r="D222" s="139" t="s">
        <v>178</v>
      </c>
      <c r="E222" s="140" t="s">
        <v>1949</v>
      </c>
      <c r="F222" s="141" t="s">
        <v>1950</v>
      </c>
      <c r="G222" s="142" t="s">
        <v>529</v>
      </c>
      <c r="H222" s="144"/>
      <c r="I222" s="144"/>
      <c r="J222" s="145">
        <f t="shared" si="30"/>
        <v>0</v>
      </c>
      <c r="K222" s="146"/>
      <c r="L222" s="28"/>
      <c r="M222" s="147" t="s">
        <v>1</v>
      </c>
      <c r="N222" s="148" t="s">
        <v>41</v>
      </c>
      <c r="P222" s="149">
        <f t="shared" si="31"/>
        <v>0</v>
      </c>
      <c r="Q222" s="149">
        <v>0</v>
      </c>
      <c r="R222" s="149">
        <f t="shared" si="32"/>
        <v>0</v>
      </c>
      <c r="S222" s="149">
        <v>0</v>
      </c>
      <c r="T222" s="150">
        <f t="shared" si="33"/>
        <v>0</v>
      </c>
      <c r="AR222" s="151" t="s">
        <v>440</v>
      </c>
      <c r="AT222" s="151" t="s">
        <v>178</v>
      </c>
      <c r="AU222" s="151" t="s">
        <v>88</v>
      </c>
      <c r="AY222" s="13" t="s">
        <v>176</v>
      </c>
      <c r="BE222" s="152">
        <f t="shared" si="34"/>
        <v>0</v>
      </c>
      <c r="BF222" s="152">
        <f t="shared" si="35"/>
        <v>0</v>
      </c>
      <c r="BG222" s="152">
        <f t="shared" si="36"/>
        <v>0</v>
      </c>
      <c r="BH222" s="152">
        <f t="shared" si="37"/>
        <v>0</v>
      </c>
      <c r="BI222" s="152">
        <f t="shared" si="38"/>
        <v>0</v>
      </c>
      <c r="BJ222" s="13" t="s">
        <v>88</v>
      </c>
      <c r="BK222" s="152">
        <f t="shared" si="39"/>
        <v>0</v>
      </c>
      <c r="BL222" s="13" t="s">
        <v>440</v>
      </c>
      <c r="BM222" s="151" t="s">
        <v>2333</v>
      </c>
    </row>
    <row r="223" spans="2:65" s="1" customFormat="1" ht="16.5" customHeight="1">
      <c r="B223" s="28"/>
      <c r="C223" s="139" t="s">
        <v>474</v>
      </c>
      <c r="D223" s="139" t="s">
        <v>178</v>
      </c>
      <c r="E223" s="140" t="s">
        <v>1952</v>
      </c>
      <c r="F223" s="141" t="s">
        <v>1953</v>
      </c>
      <c r="G223" s="142" t="s">
        <v>529</v>
      </c>
      <c r="H223" s="144"/>
      <c r="I223" s="144"/>
      <c r="J223" s="145">
        <f t="shared" si="30"/>
        <v>0</v>
      </c>
      <c r="K223" s="146"/>
      <c r="L223" s="28"/>
      <c r="M223" s="147" t="s">
        <v>1</v>
      </c>
      <c r="N223" s="148" t="s">
        <v>41</v>
      </c>
      <c r="P223" s="149">
        <f t="shared" si="31"/>
        <v>0</v>
      </c>
      <c r="Q223" s="149">
        <v>0</v>
      </c>
      <c r="R223" s="149">
        <f t="shared" si="32"/>
        <v>0</v>
      </c>
      <c r="S223" s="149">
        <v>0</v>
      </c>
      <c r="T223" s="150">
        <f t="shared" si="33"/>
        <v>0</v>
      </c>
      <c r="AR223" s="151" t="s">
        <v>440</v>
      </c>
      <c r="AT223" s="151" t="s">
        <v>178</v>
      </c>
      <c r="AU223" s="151" t="s">
        <v>88</v>
      </c>
      <c r="AY223" s="13" t="s">
        <v>176</v>
      </c>
      <c r="BE223" s="152">
        <f t="shared" si="34"/>
        <v>0</v>
      </c>
      <c r="BF223" s="152">
        <f t="shared" si="35"/>
        <v>0</v>
      </c>
      <c r="BG223" s="152">
        <f t="shared" si="36"/>
        <v>0</v>
      </c>
      <c r="BH223" s="152">
        <f t="shared" si="37"/>
        <v>0</v>
      </c>
      <c r="BI223" s="152">
        <f t="shared" si="38"/>
        <v>0</v>
      </c>
      <c r="BJ223" s="13" t="s">
        <v>88</v>
      </c>
      <c r="BK223" s="152">
        <f t="shared" si="39"/>
        <v>0</v>
      </c>
      <c r="BL223" s="13" t="s">
        <v>440</v>
      </c>
      <c r="BM223" s="151" t="s">
        <v>2334</v>
      </c>
    </row>
    <row r="224" spans="2:65" s="1" customFormat="1" ht="16.5" customHeight="1">
      <c r="B224" s="28"/>
      <c r="C224" s="139" t="s">
        <v>478</v>
      </c>
      <c r="D224" s="139" t="s">
        <v>178</v>
      </c>
      <c r="E224" s="140" t="s">
        <v>1955</v>
      </c>
      <c r="F224" s="141" t="s">
        <v>1956</v>
      </c>
      <c r="G224" s="142" t="s">
        <v>529</v>
      </c>
      <c r="H224" s="144"/>
      <c r="I224" s="144"/>
      <c r="J224" s="145">
        <f t="shared" si="30"/>
        <v>0</v>
      </c>
      <c r="K224" s="146"/>
      <c r="L224" s="28"/>
      <c r="M224" s="147" t="s">
        <v>1</v>
      </c>
      <c r="N224" s="148" t="s">
        <v>41</v>
      </c>
      <c r="P224" s="149">
        <f t="shared" si="31"/>
        <v>0</v>
      </c>
      <c r="Q224" s="149">
        <v>0</v>
      </c>
      <c r="R224" s="149">
        <f t="shared" si="32"/>
        <v>0</v>
      </c>
      <c r="S224" s="149">
        <v>0</v>
      </c>
      <c r="T224" s="150">
        <f t="shared" si="33"/>
        <v>0</v>
      </c>
      <c r="AR224" s="151" t="s">
        <v>440</v>
      </c>
      <c r="AT224" s="151" t="s">
        <v>178</v>
      </c>
      <c r="AU224" s="151" t="s">
        <v>88</v>
      </c>
      <c r="AY224" s="13" t="s">
        <v>176</v>
      </c>
      <c r="BE224" s="152">
        <f t="shared" si="34"/>
        <v>0</v>
      </c>
      <c r="BF224" s="152">
        <f t="shared" si="35"/>
        <v>0</v>
      </c>
      <c r="BG224" s="152">
        <f t="shared" si="36"/>
        <v>0</v>
      </c>
      <c r="BH224" s="152">
        <f t="shared" si="37"/>
        <v>0</v>
      </c>
      <c r="BI224" s="152">
        <f t="shared" si="38"/>
        <v>0</v>
      </c>
      <c r="BJ224" s="13" t="s">
        <v>88</v>
      </c>
      <c r="BK224" s="152">
        <f t="shared" si="39"/>
        <v>0</v>
      </c>
      <c r="BL224" s="13" t="s">
        <v>440</v>
      </c>
      <c r="BM224" s="151" t="s">
        <v>2335</v>
      </c>
    </row>
    <row r="225" spans="2:65" s="1" customFormat="1" ht="16.5" customHeight="1">
      <c r="B225" s="28"/>
      <c r="C225" s="139" t="s">
        <v>482</v>
      </c>
      <c r="D225" s="139" t="s">
        <v>178</v>
      </c>
      <c r="E225" s="140" t="s">
        <v>1958</v>
      </c>
      <c r="F225" s="141" t="s">
        <v>1959</v>
      </c>
      <c r="G225" s="142" t="s">
        <v>529</v>
      </c>
      <c r="H225" s="144"/>
      <c r="I225" s="144"/>
      <c r="J225" s="145">
        <f t="shared" si="30"/>
        <v>0</v>
      </c>
      <c r="K225" s="146"/>
      <c r="L225" s="28"/>
      <c r="M225" s="147" t="s">
        <v>1</v>
      </c>
      <c r="N225" s="148" t="s">
        <v>41</v>
      </c>
      <c r="P225" s="149">
        <f t="shared" si="31"/>
        <v>0</v>
      </c>
      <c r="Q225" s="149">
        <v>0</v>
      </c>
      <c r="R225" s="149">
        <f t="shared" si="32"/>
        <v>0</v>
      </c>
      <c r="S225" s="149">
        <v>0</v>
      </c>
      <c r="T225" s="150">
        <f t="shared" si="33"/>
        <v>0</v>
      </c>
      <c r="AR225" s="151" t="s">
        <v>440</v>
      </c>
      <c r="AT225" s="151" t="s">
        <v>178</v>
      </c>
      <c r="AU225" s="151" t="s">
        <v>88</v>
      </c>
      <c r="AY225" s="13" t="s">
        <v>176</v>
      </c>
      <c r="BE225" s="152">
        <f t="shared" si="34"/>
        <v>0</v>
      </c>
      <c r="BF225" s="152">
        <f t="shared" si="35"/>
        <v>0</v>
      </c>
      <c r="BG225" s="152">
        <f t="shared" si="36"/>
        <v>0</v>
      </c>
      <c r="BH225" s="152">
        <f t="shared" si="37"/>
        <v>0</v>
      </c>
      <c r="BI225" s="152">
        <f t="shared" si="38"/>
        <v>0</v>
      </c>
      <c r="BJ225" s="13" t="s">
        <v>88</v>
      </c>
      <c r="BK225" s="152">
        <f t="shared" si="39"/>
        <v>0</v>
      </c>
      <c r="BL225" s="13" t="s">
        <v>440</v>
      </c>
      <c r="BM225" s="151" t="s">
        <v>2336</v>
      </c>
    </row>
    <row r="226" spans="2:65" s="1" customFormat="1" ht="16.5" customHeight="1">
      <c r="B226" s="28"/>
      <c r="C226" s="139" t="s">
        <v>486</v>
      </c>
      <c r="D226" s="139" t="s">
        <v>178</v>
      </c>
      <c r="E226" s="140" t="s">
        <v>1961</v>
      </c>
      <c r="F226" s="141" t="s">
        <v>1962</v>
      </c>
      <c r="G226" s="142" t="s">
        <v>529</v>
      </c>
      <c r="H226" s="144"/>
      <c r="I226" s="144"/>
      <c r="J226" s="145">
        <f t="shared" si="30"/>
        <v>0</v>
      </c>
      <c r="K226" s="146"/>
      <c r="L226" s="28"/>
      <c r="M226" s="147" t="s">
        <v>1</v>
      </c>
      <c r="N226" s="148" t="s">
        <v>41</v>
      </c>
      <c r="P226" s="149">
        <f t="shared" si="31"/>
        <v>0</v>
      </c>
      <c r="Q226" s="149">
        <v>0</v>
      </c>
      <c r="R226" s="149">
        <f t="shared" si="32"/>
        <v>0</v>
      </c>
      <c r="S226" s="149">
        <v>0</v>
      </c>
      <c r="T226" s="150">
        <f t="shared" si="33"/>
        <v>0</v>
      </c>
      <c r="AR226" s="151" t="s">
        <v>703</v>
      </c>
      <c r="AT226" s="151" t="s">
        <v>178</v>
      </c>
      <c r="AU226" s="151" t="s">
        <v>88</v>
      </c>
      <c r="AY226" s="13" t="s">
        <v>176</v>
      </c>
      <c r="BE226" s="152">
        <f t="shared" si="34"/>
        <v>0</v>
      </c>
      <c r="BF226" s="152">
        <f t="shared" si="35"/>
        <v>0</v>
      </c>
      <c r="BG226" s="152">
        <f t="shared" si="36"/>
        <v>0</v>
      </c>
      <c r="BH226" s="152">
        <f t="shared" si="37"/>
        <v>0</v>
      </c>
      <c r="BI226" s="152">
        <f t="shared" si="38"/>
        <v>0</v>
      </c>
      <c r="BJ226" s="13" t="s">
        <v>88</v>
      </c>
      <c r="BK226" s="152">
        <f t="shared" si="39"/>
        <v>0</v>
      </c>
      <c r="BL226" s="13" t="s">
        <v>703</v>
      </c>
      <c r="BM226" s="151" t="s">
        <v>2337</v>
      </c>
    </row>
    <row r="227" spans="2:65" s="1" customFormat="1" ht="16.5" customHeight="1">
      <c r="B227" s="28"/>
      <c r="C227" s="139" t="s">
        <v>490</v>
      </c>
      <c r="D227" s="139" t="s">
        <v>178</v>
      </c>
      <c r="E227" s="140" t="s">
        <v>1964</v>
      </c>
      <c r="F227" s="141" t="s">
        <v>1965</v>
      </c>
      <c r="G227" s="142" t="s">
        <v>529</v>
      </c>
      <c r="H227" s="144"/>
      <c r="I227" s="144"/>
      <c r="J227" s="145">
        <f t="shared" si="30"/>
        <v>0</v>
      </c>
      <c r="K227" s="146"/>
      <c r="L227" s="28"/>
      <c r="M227" s="164" t="s">
        <v>1</v>
      </c>
      <c r="N227" s="165" t="s">
        <v>41</v>
      </c>
      <c r="O227" s="166"/>
      <c r="P227" s="167">
        <f t="shared" si="31"/>
        <v>0</v>
      </c>
      <c r="Q227" s="167">
        <v>0</v>
      </c>
      <c r="R227" s="167">
        <f t="shared" si="32"/>
        <v>0</v>
      </c>
      <c r="S227" s="167">
        <v>0</v>
      </c>
      <c r="T227" s="168">
        <f t="shared" si="33"/>
        <v>0</v>
      </c>
      <c r="AR227" s="151" t="s">
        <v>440</v>
      </c>
      <c r="AT227" s="151" t="s">
        <v>178</v>
      </c>
      <c r="AU227" s="151" t="s">
        <v>88</v>
      </c>
      <c r="AY227" s="13" t="s">
        <v>176</v>
      </c>
      <c r="BE227" s="152">
        <f t="shared" si="34"/>
        <v>0</v>
      </c>
      <c r="BF227" s="152">
        <f t="shared" si="35"/>
        <v>0</v>
      </c>
      <c r="BG227" s="152">
        <f t="shared" si="36"/>
        <v>0</v>
      </c>
      <c r="BH227" s="152">
        <f t="shared" si="37"/>
        <v>0</v>
      </c>
      <c r="BI227" s="152">
        <f t="shared" si="38"/>
        <v>0</v>
      </c>
      <c r="BJ227" s="13" t="s">
        <v>88</v>
      </c>
      <c r="BK227" s="152">
        <f t="shared" si="39"/>
        <v>0</v>
      </c>
      <c r="BL227" s="13" t="s">
        <v>440</v>
      </c>
      <c r="BM227" s="151" t="s">
        <v>2338</v>
      </c>
    </row>
    <row r="228" spans="2:65" s="1" customFormat="1" ht="7" customHeight="1">
      <c r="B228" s="43"/>
      <c r="C228" s="44"/>
      <c r="D228" s="44"/>
      <c r="E228" s="44"/>
      <c r="F228" s="44"/>
      <c r="G228" s="44"/>
      <c r="H228" s="44"/>
      <c r="I228" s="44"/>
      <c r="J228" s="44"/>
      <c r="K228" s="44"/>
      <c r="L228" s="28"/>
    </row>
  </sheetData>
  <sheetProtection algorithmName="SHA-512" hashValue="LTRRun8/r99/mvd43laaEJgkj6VS7qt2QoWtNX6PWZnfWwTbr0vRqyxOTsiROok9nu27slQgfTd+E3S+2/nOZA==" saltValue="3XCDnhn8x96RmJotDM14oI1d4oMgyPDx6xguW5/xakK3NMasePTsE4aO9i8va4pOtoLx0UqQOBQ3zJjaKXao1A==" spinCount="100000" sheet="1" objects="1" scenarios="1" formatColumns="0" formatRows="0" autoFilter="0"/>
  <autoFilter ref="C135:K227" xr:uid="{00000000-0009-0000-0000-000007000000}"/>
  <mergeCells count="12">
    <mergeCell ref="E128:H128"/>
    <mergeCell ref="L2:V2"/>
    <mergeCell ref="E85:H85"/>
    <mergeCell ref="E87:H87"/>
    <mergeCell ref="E89:H89"/>
    <mergeCell ref="E124:H124"/>
    <mergeCell ref="E126:H12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161"/>
  <sheetViews>
    <sheetView showGridLines="0" workbookViewId="0"/>
  </sheetViews>
  <sheetFormatPr baseColWidth="10" defaultRowHeight="16"/>
  <cols>
    <col min="1" max="1" width="8.25" customWidth="1"/>
    <col min="2" max="2" width="1.25" customWidth="1"/>
    <col min="3" max="4" width="4.25" customWidth="1"/>
    <col min="5" max="5" width="17.25" customWidth="1"/>
    <col min="6" max="6" width="50.75" customWidth="1"/>
    <col min="7" max="7" width="7.5" customWidth="1"/>
    <col min="8" max="8" width="14" customWidth="1"/>
    <col min="9" max="9" width="15.75" customWidth="1"/>
    <col min="10" max="10" width="22.25" customWidth="1"/>
    <col min="11" max="11" width="22.25" hidden="1" customWidth="1"/>
    <col min="12" max="12" width="9.25" customWidth="1"/>
    <col min="13" max="13" width="10.75" hidden="1" customWidth="1"/>
    <col min="14" max="14" width="9.25" hidden="1"/>
    <col min="15" max="20" width="14.25" hidden="1" customWidth="1"/>
    <col min="21" max="21" width="16.25" hidden="1" customWidth="1"/>
    <col min="22" max="22" width="12.25" customWidth="1"/>
    <col min="23" max="23" width="16.25" customWidth="1"/>
    <col min="24" max="24" width="12.25" customWidth="1"/>
    <col min="25" max="25" width="15" customWidth="1"/>
    <col min="26" max="26" width="11" customWidth="1"/>
    <col min="27" max="27" width="15" customWidth="1"/>
    <col min="28" max="28" width="16.25" customWidth="1"/>
    <col min="29" max="29" width="11" customWidth="1"/>
    <col min="30" max="30" width="15" customWidth="1"/>
    <col min="31" max="31" width="16.25" customWidth="1"/>
    <col min="44" max="65" width="9.25" hidden="1"/>
  </cols>
  <sheetData>
    <row r="2" spans="2:46" ht="37" customHeight="1"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AT2" s="13" t="s">
        <v>112</v>
      </c>
    </row>
    <row r="3" spans="2:46" ht="7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75</v>
      </c>
    </row>
    <row r="4" spans="2:46" ht="25" customHeight="1">
      <c r="B4" s="16"/>
      <c r="D4" s="17" t="s">
        <v>122</v>
      </c>
      <c r="L4" s="16"/>
      <c r="M4" s="92" t="s">
        <v>10</v>
      </c>
      <c r="AT4" s="13" t="s">
        <v>4</v>
      </c>
    </row>
    <row r="5" spans="2:46" ht="7" customHeight="1">
      <c r="B5" s="16"/>
      <c r="L5" s="16"/>
    </row>
    <row r="6" spans="2:46" ht="12" customHeight="1">
      <c r="B6" s="16"/>
      <c r="D6" s="23" t="s">
        <v>15</v>
      </c>
      <c r="L6" s="16"/>
    </row>
    <row r="7" spans="2:46" ht="16.5" customHeight="1">
      <c r="B7" s="16"/>
      <c r="E7" s="216" t="str">
        <f>'Rekapitulácia stavby'!K6</f>
        <v>Lezecké centrum HK Neolit</v>
      </c>
      <c r="F7" s="217"/>
      <c r="G7" s="217"/>
      <c r="H7" s="217"/>
      <c r="L7" s="16"/>
    </row>
    <row r="8" spans="2:46" s="1" customFormat="1" ht="12" customHeight="1">
      <c r="B8" s="28"/>
      <c r="D8" s="23" t="s">
        <v>123</v>
      </c>
      <c r="L8" s="28"/>
    </row>
    <row r="9" spans="2:46" s="1" customFormat="1" ht="16.5" customHeight="1">
      <c r="B9" s="28"/>
      <c r="E9" s="176" t="s">
        <v>2339</v>
      </c>
      <c r="F9" s="218"/>
      <c r="G9" s="218"/>
      <c r="H9" s="218"/>
      <c r="L9" s="28"/>
    </row>
    <row r="10" spans="2:46" s="1" customFormat="1" ht="11">
      <c r="B10" s="28"/>
      <c r="L10" s="28"/>
    </row>
    <row r="11" spans="2:46" s="1" customFormat="1" ht="12" customHeight="1">
      <c r="B11" s="28"/>
      <c r="D11" s="23" t="s">
        <v>17</v>
      </c>
      <c r="F11" s="21" t="s">
        <v>1</v>
      </c>
      <c r="I11" s="23" t="s">
        <v>18</v>
      </c>
      <c r="J11" s="21" t="s">
        <v>1</v>
      </c>
      <c r="L11" s="28"/>
    </row>
    <row r="12" spans="2:46" s="1" customFormat="1" ht="12" customHeight="1">
      <c r="B12" s="28"/>
      <c r="D12" s="23" t="s">
        <v>19</v>
      </c>
      <c r="F12" s="21" t="s">
        <v>20</v>
      </c>
      <c r="I12" s="23" t="s">
        <v>21</v>
      </c>
      <c r="J12" s="51" t="str">
        <f>'Rekapitulácia stavby'!AN8</f>
        <v>21. 2. 2025</v>
      </c>
      <c r="L12" s="28"/>
    </row>
    <row r="13" spans="2:46" s="1" customFormat="1" ht="10.75" customHeight="1">
      <c r="B13" s="28"/>
      <c r="L13" s="28"/>
    </row>
    <row r="14" spans="2:46" s="1" customFormat="1" ht="12" customHeight="1">
      <c r="B14" s="28"/>
      <c r="D14" s="23" t="s">
        <v>23</v>
      </c>
      <c r="I14" s="23" t="s">
        <v>24</v>
      </c>
      <c r="J14" s="21" t="s">
        <v>1</v>
      </c>
      <c r="L14" s="28"/>
    </row>
    <row r="15" spans="2:46" s="1" customFormat="1" ht="18" customHeight="1">
      <c r="B15" s="28"/>
      <c r="E15" s="21" t="s">
        <v>25</v>
      </c>
      <c r="I15" s="23" t="s">
        <v>26</v>
      </c>
      <c r="J15" s="21" t="s">
        <v>1</v>
      </c>
      <c r="L15" s="28"/>
    </row>
    <row r="16" spans="2:46" s="1" customFormat="1" ht="7" customHeight="1">
      <c r="B16" s="28"/>
      <c r="L16" s="28"/>
    </row>
    <row r="17" spans="2:12" s="1" customFormat="1" ht="12" customHeight="1">
      <c r="B17" s="28"/>
      <c r="D17" s="23" t="s">
        <v>27</v>
      </c>
      <c r="I17" s="23" t="s">
        <v>24</v>
      </c>
      <c r="J17" s="24" t="str">
        <f>'Rekapitulácia stavby'!AN13</f>
        <v>Vyplň údaj</v>
      </c>
      <c r="L17" s="28"/>
    </row>
    <row r="18" spans="2:12" s="1" customFormat="1" ht="18" customHeight="1">
      <c r="B18" s="28"/>
      <c r="E18" s="219" t="str">
        <f>'Rekapitulácia stavby'!E14</f>
        <v>Vyplň údaj</v>
      </c>
      <c r="F18" s="182"/>
      <c r="G18" s="182"/>
      <c r="H18" s="182"/>
      <c r="I18" s="23" t="s">
        <v>26</v>
      </c>
      <c r="J18" s="24" t="str">
        <f>'Rekapitulácia stavby'!AN14</f>
        <v>Vyplň údaj</v>
      </c>
      <c r="L18" s="28"/>
    </row>
    <row r="19" spans="2:12" s="1" customFormat="1" ht="7" customHeight="1">
      <c r="B19" s="28"/>
      <c r="L19" s="28"/>
    </row>
    <row r="20" spans="2:12" s="1" customFormat="1" ht="12" customHeight="1">
      <c r="B20" s="28"/>
      <c r="D20" s="23" t="s">
        <v>29</v>
      </c>
      <c r="I20" s="23" t="s">
        <v>24</v>
      </c>
      <c r="J20" s="21" t="s">
        <v>1</v>
      </c>
      <c r="L20" s="28"/>
    </row>
    <row r="21" spans="2:12" s="1" customFormat="1" ht="18" customHeight="1">
      <c r="B21" s="28"/>
      <c r="E21" s="21" t="s">
        <v>30</v>
      </c>
      <c r="I21" s="23" t="s">
        <v>26</v>
      </c>
      <c r="J21" s="21" t="s">
        <v>1</v>
      </c>
      <c r="L21" s="28"/>
    </row>
    <row r="22" spans="2:12" s="1" customFormat="1" ht="7" customHeight="1">
      <c r="B22" s="28"/>
      <c r="L22" s="28"/>
    </row>
    <row r="23" spans="2:12" s="1" customFormat="1" ht="12" customHeight="1">
      <c r="B23" s="28"/>
      <c r="D23" s="23" t="s">
        <v>32</v>
      </c>
      <c r="I23" s="23" t="s">
        <v>24</v>
      </c>
      <c r="J23" s="21" t="str">
        <f>IF('Rekapitulácia stavby'!AN19="","",'Rekapitulácia stavby'!AN19)</f>
        <v/>
      </c>
      <c r="L23" s="28"/>
    </row>
    <row r="24" spans="2:12" s="1" customFormat="1" ht="18" customHeight="1">
      <c r="B24" s="28"/>
      <c r="E24" s="21" t="str">
        <f>IF('Rekapitulácia stavby'!E20="","",'Rekapitulácia stavby'!E20)</f>
        <v xml:space="preserve"> </v>
      </c>
      <c r="I24" s="23" t="s">
        <v>26</v>
      </c>
      <c r="J24" s="21" t="str">
        <f>IF('Rekapitulácia stavby'!AN20="","",'Rekapitulácia stavby'!AN20)</f>
        <v/>
      </c>
      <c r="L24" s="28"/>
    </row>
    <row r="25" spans="2:12" s="1" customFormat="1" ht="7" customHeight="1">
      <c r="B25" s="28"/>
      <c r="L25" s="28"/>
    </row>
    <row r="26" spans="2:12" s="1" customFormat="1" ht="12" customHeight="1">
      <c r="B26" s="28"/>
      <c r="D26" s="23" t="s">
        <v>34</v>
      </c>
      <c r="L26" s="28"/>
    </row>
    <row r="27" spans="2:12" s="7" customFormat="1" ht="16.5" customHeight="1">
      <c r="B27" s="93"/>
      <c r="E27" s="187" t="s">
        <v>1</v>
      </c>
      <c r="F27" s="187"/>
      <c r="G27" s="187"/>
      <c r="H27" s="187"/>
      <c r="L27" s="93"/>
    </row>
    <row r="28" spans="2:12" s="1" customFormat="1" ht="7" customHeight="1">
      <c r="B28" s="28"/>
      <c r="L28" s="28"/>
    </row>
    <row r="29" spans="2:12" s="1" customFormat="1" ht="7" customHeight="1">
      <c r="B29" s="28"/>
      <c r="D29" s="52"/>
      <c r="E29" s="52"/>
      <c r="F29" s="52"/>
      <c r="G29" s="52"/>
      <c r="H29" s="52"/>
      <c r="I29" s="52"/>
      <c r="J29" s="52"/>
      <c r="K29" s="52"/>
      <c r="L29" s="28"/>
    </row>
    <row r="30" spans="2:12" s="1" customFormat="1" ht="25.5" customHeight="1">
      <c r="B30" s="28"/>
      <c r="D30" s="94" t="s">
        <v>35</v>
      </c>
      <c r="J30" s="65">
        <f>ROUND(J121, 2)</f>
        <v>0</v>
      </c>
      <c r="L30" s="28"/>
    </row>
    <row r="31" spans="2:12" s="1" customFormat="1" ht="7" customHeight="1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14.5" customHeight="1">
      <c r="B32" s="28"/>
      <c r="F32" s="31" t="s">
        <v>37</v>
      </c>
      <c r="I32" s="31" t="s">
        <v>36</v>
      </c>
      <c r="J32" s="31" t="s">
        <v>38</v>
      </c>
      <c r="L32" s="28"/>
    </row>
    <row r="33" spans="2:12" s="1" customFormat="1" ht="14.5" customHeight="1">
      <c r="B33" s="28"/>
      <c r="D33" s="54" t="s">
        <v>39</v>
      </c>
      <c r="E33" s="33" t="s">
        <v>40</v>
      </c>
      <c r="F33" s="95">
        <f>ROUND((SUM(BE121:BE160)),  2)</f>
        <v>0</v>
      </c>
      <c r="G33" s="96"/>
      <c r="H33" s="96"/>
      <c r="I33" s="97">
        <v>0.23</v>
      </c>
      <c r="J33" s="95">
        <f>ROUND(((SUM(BE121:BE160))*I33),  2)</f>
        <v>0</v>
      </c>
      <c r="L33" s="28"/>
    </row>
    <row r="34" spans="2:12" s="1" customFormat="1" ht="14.5" customHeight="1">
      <c r="B34" s="28"/>
      <c r="E34" s="33" t="s">
        <v>41</v>
      </c>
      <c r="F34" s="95">
        <f>ROUND((SUM(BF121:BF160)),  2)</f>
        <v>0</v>
      </c>
      <c r="G34" s="96"/>
      <c r="H34" s="96"/>
      <c r="I34" s="97">
        <v>0.23</v>
      </c>
      <c r="J34" s="95">
        <f>ROUND(((SUM(BF121:BF160))*I34),  2)</f>
        <v>0</v>
      </c>
      <c r="L34" s="28"/>
    </row>
    <row r="35" spans="2:12" s="1" customFormat="1" ht="14.5" hidden="1" customHeight="1">
      <c r="B35" s="28"/>
      <c r="E35" s="23" t="s">
        <v>42</v>
      </c>
      <c r="F35" s="85">
        <f>ROUND((SUM(BG121:BG160)),  2)</f>
        <v>0</v>
      </c>
      <c r="I35" s="98">
        <v>0.23</v>
      </c>
      <c r="J35" s="85">
        <f>0</f>
        <v>0</v>
      </c>
      <c r="L35" s="28"/>
    </row>
    <row r="36" spans="2:12" s="1" customFormat="1" ht="14.5" hidden="1" customHeight="1">
      <c r="B36" s="28"/>
      <c r="E36" s="23" t="s">
        <v>43</v>
      </c>
      <c r="F36" s="85">
        <f>ROUND((SUM(BH121:BH160)),  2)</f>
        <v>0</v>
      </c>
      <c r="I36" s="98">
        <v>0.23</v>
      </c>
      <c r="J36" s="85">
        <f>0</f>
        <v>0</v>
      </c>
      <c r="L36" s="28"/>
    </row>
    <row r="37" spans="2:12" s="1" customFormat="1" ht="14.5" hidden="1" customHeight="1">
      <c r="B37" s="28"/>
      <c r="E37" s="33" t="s">
        <v>44</v>
      </c>
      <c r="F37" s="95">
        <f>ROUND((SUM(BI121:BI160)),  2)</f>
        <v>0</v>
      </c>
      <c r="G37" s="96"/>
      <c r="H37" s="96"/>
      <c r="I37" s="97">
        <v>0</v>
      </c>
      <c r="J37" s="95">
        <f>0</f>
        <v>0</v>
      </c>
      <c r="L37" s="28"/>
    </row>
    <row r="38" spans="2:12" s="1" customFormat="1" ht="7" customHeight="1">
      <c r="B38" s="28"/>
      <c r="L38" s="28"/>
    </row>
    <row r="39" spans="2:12" s="1" customFormat="1" ht="25.5" customHeight="1">
      <c r="B39" s="28"/>
      <c r="C39" s="99"/>
      <c r="D39" s="100" t="s">
        <v>45</v>
      </c>
      <c r="E39" s="56"/>
      <c r="F39" s="56"/>
      <c r="G39" s="101" t="s">
        <v>46</v>
      </c>
      <c r="H39" s="102" t="s">
        <v>47</v>
      </c>
      <c r="I39" s="56"/>
      <c r="J39" s="103">
        <f>SUM(J30:J37)</f>
        <v>0</v>
      </c>
      <c r="K39" s="104"/>
      <c r="L39" s="28"/>
    </row>
    <row r="40" spans="2:12" s="1" customFormat="1" ht="14.5" customHeight="1">
      <c r="B40" s="28"/>
      <c r="L40" s="28"/>
    </row>
    <row r="41" spans="2:12" ht="14.5" customHeight="1">
      <c r="B41" s="16"/>
      <c r="L41" s="16"/>
    </row>
    <row r="42" spans="2:12" ht="14.5" customHeight="1">
      <c r="B42" s="16"/>
      <c r="L42" s="16"/>
    </row>
    <row r="43" spans="2:12" ht="14.5" customHeight="1">
      <c r="B43" s="16"/>
      <c r="L43" s="16"/>
    </row>
    <row r="44" spans="2:12" ht="14.5" customHeight="1">
      <c r="B44" s="16"/>
      <c r="L44" s="16"/>
    </row>
    <row r="45" spans="2:12" ht="14.5" customHeight="1">
      <c r="B45" s="16"/>
      <c r="L45" s="16"/>
    </row>
    <row r="46" spans="2:12" ht="14.5" customHeight="1">
      <c r="B46" s="16"/>
      <c r="L46" s="16"/>
    </row>
    <row r="47" spans="2:12" ht="14.5" customHeight="1">
      <c r="B47" s="16"/>
      <c r="L47" s="16"/>
    </row>
    <row r="48" spans="2:12" ht="14.5" customHeight="1">
      <c r="B48" s="16"/>
      <c r="L48" s="16"/>
    </row>
    <row r="49" spans="2:12" ht="14.5" customHeight="1">
      <c r="B49" s="16"/>
      <c r="L49" s="16"/>
    </row>
    <row r="50" spans="2:12" s="1" customFormat="1" ht="14.5" customHeight="1">
      <c r="B50" s="28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28"/>
    </row>
    <row r="51" spans="2:12" ht="11">
      <c r="B51" s="16"/>
      <c r="L51" s="16"/>
    </row>
    <row r="52" spans="2:12" ht="11">
      <c r="B52" s="16"/>
      <c r="L52" s="16"/>
    </row>
    <row r="53" spans="2:12" ht="11">
      <c r="B53" s="16"/>
      <c r="L53" s="16"/>
    </row>
    <row r="54" spans="2:12" ht="11">
      <c r="B54" s="16"/>
      <c r="L54" s="16"/>
    </row>
    <row r="55" spans="2:12" ht="11">
      <c r="B55" s="16"/>
      <c r="L55" s="16"/>
    </row>
    <row r="56" spans="2:12" ht="11">
      <c r="B56" s="16"/>
      <c r="L56" s="16"/>
    </row>
    <row r="57" spans="2:12" ht="11">
      <c r="B57" s="16"/>
      <c r="L57" s="16"/>
    </row>
    <row r="58" spans="2:12" ht="11">
      <c r="B58" s="16"/>
      <c r="L58" s="16"/>
    </row>
    <row r="59" spans="2:12" ht="11">
      <c r="B59" s="16"/>
      <c r="L59" s="16"/>
    </row>
    <row r="60" spans="2:12" ht="11">
      <c r="B60" s="16"/>
      <c r="L60" s="16"/>
    </row>
    <row r="61" spans="2:12" s="1" customFormat="1" ht="13">
      <c r="B61" s="28"/>
      <c r="D61" s="42" t="s">
        <v>50</v>
      </c>
      <c r="E61" s="30"/>
      <c r="F61" s="105" t="s">
        <v>51</v>
      </c>
      <c r="G61" s="42" t="s">
        <v>50</v>
      </c>
      <c r="H61" s="30"/>
      <c r="I61" s="30"/>
      <c r="J61" s="106" t="s">
        <v>51</v>
      </c>
      <c r="K61" s="30"/>
      <c r="L61" s="28"/>
    </row>
    <row r="62" spans="2:12" ht="11">
      <c r="B62" s="16"/>
      <c r="L62" s="16"/>
    </row>
    <row r="63" spans="2:12" ht="11">
      <c r="B63" s="16"/>
      <c r="L63" s="16"/>
    </row>
    <row r="64" spans="2:12" ht="11">
      <c r="B64" s="16"/>
      <c r="L64" s="16"/>
    </row>
    <row r="65" spans="2:12" s="1" customFormat="1" ht="13">
      <c r="B65" s="28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28"/>
    </row>
    <row r="66" spans="2:12" ht="11">
      <c r="B66" s="16"/>
      <c r="L66" s="16"/>
    </row>
    <row r="67" spans="2:12" ht="11">
      <c r="B67" s="16"/>
      <c r="L67" s="16"/>
    </row>
    <row r="68" spans="2:12" ht="11">
      <c r="B68" s="16"/>
      <c r="L68" s="16"/>
    </row>
    <row r="69" spans="2:12" ht="11">
      <c r="B69" s="16"/>
      <c r="L69" s="16"/>
    </row>
    <row r="70" spans="2:12" ht="11">
      <c r="B70" s="16"/>
      <c r="L70" s="16"/>
    </row>
    <row r="71" spans="2:12" ht="11">
      <c r="B71" s="16"/>
      <c r="L71" s="16"/>
    </row>
    <row r="72" spans="2:12" ht="11">
      <c r="B72" s="16"/>
      <c r="L72" s="16"/>
    </row>
    <row r="73" spans="2:12" ht="11">
      <c r="B73" s="16"/>
      <c r="L73" s="16"/>
    </row>
    <row r="74" spans="2:12" ht="11">
      <c r="B74" s="16"/>
      <c r="L74" s="16"/>
    </row>
    <row r="75" spans="2:12" ht="11">
      <c r="B75" s="16"/>
      <c r="L75" s="16"/>
    </row>
    <row r="76" spans="2:12" s="1" customFormat="1" ht="13">
      <c r="B76" s="28"/>
      <c r="D76" s="42" t="s">
        <v>50</v>
      </c>
      <c r="E76" s="30"/>
      <c r="F76" s="105" t="s">
        <v>51</v>
      </c>
      <c r="G76" s="42" t="s">
        <v>50</v>
      </c>
      <c r="H76" s="30"/>
      <c r="I76" s="30"/>
      <c r="J76" s="106" t="s">
        <v>51</v>
      </c>
      <c r="K76" s="30"/>
      <c r="L76" s="28"/>
    </row>
    <row r="77" spans="2:12" s="1" customFormat="1" ht="14.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47" s="1" customFormat="1" ht="7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47" s="1" customFormat="1" ht="25" customHeight="1">
      <c r="B82" s="28"/>
      <c r="C82" s="17" t="s">
        <v>127</v>
      </c>
      <c r="L82" s="28"/>
    </row>
    <row r="83" spans="2:47" s="1" customFormat="1" ht="7" customHeight="1">
      <c r="B83" s="28"/>
      <c r="L83" s="28"/>
    </row>
    <row r="84" spans="2:47" s="1" customFormat="1" ht="12" customHeight="1">
      <c r="B84" s="28"/>
      <c r="C84" s="23" t="s">
        <v>15</v>
      </c>
      <c r="L84" s="28"/>
    </row>
    <row r="85" spans="2:47" s="1" customFormat="1" ht="16.5" customHeight="1">
      <c r="B85" s="28"/>
      <c r="E85" s="216" t="str">
        <f>E7</f>
        <v>Lezecké centrum HK Neolit</v>
      </c>
      <c r="F85" s="217"/>
      <c r="G85" s="217"/>
      <c r="H85" s="217"/>
      <c r="L85" s="28"/>
    </row>
    <row r="86" spans="2:47" s="1" customFormat="1" ht="12" customHeight="1">
      <c r="B86" s="28"/>
      <c r="C86" s="23" t="s">
        <v>123</v>
      </c>
      <c r="L86" s="28"/>
    </row>
    <row r="87" spans="2:47" s="1" customFormat="1" ht="16.5" customHeight="1">
      <c r="B87" s="28"/>
      <c r="E87" s="176" t="str">
        <f>E9</f>
        <v>SO 02 - Vodovodná prípojka</v>
      </c>
      <c r="F87" s="218"/>
      <c r="G87" s="218"/>
      <c r="H87" s="218"/>
      <c r="L87" s="28"/>
    </row>
    <row r="88" spans="2:47" s="1" customFormat="1" ht="7" customHeight="1">
      <c r="B88" s="28"/>
      <c r="L88" s="28"/>
    </row>
    <row r="89" spans="2:47" s="1" customFormat="1" ht="12" customHeight="1">
      <c r="B89" s="28"/>
      <c r="C89" s="23" t="s">
        <v>19</v>
      </c>
      <c r="F89" s="21" t="str">
        <f>F12</f>
        <v>Martin</v>
      </c>
      <c r="I89" s="23" t="s">
        <v>21</v>
      </c>
      <c r="J89" s="51" t="str">
        <f>IF(J12="","",J12)</f>
        <v>21. 2. 2025</v>
      </c>
      <c r="L89" s="28"/>
    </row>
    <row r="90" spans="2:47" s="1" customFormat="1" ht="7" customHeight="1">
      <c r="B90" s="28"/>
      <c r="L90" s="28"/>
    </row>
    <row r="91" spans="2:47" s="1" customFormat="1" ht="15.25" customHeight="1">
      <c r="B91" s="28"/>
      <c r="C91" s="23" t="s">
        <v>23</v>
      </c>
      <c r="F91" s="21" t="str">
        <f>E15</f>
        <v>Horolezecký klub Neolit o.z.</v>
      </c>
      <c r="I91" s="23" t="s">
        <v>29</v>
      </c>
      <c r="J91" s="26" t="str">
        <f>E21</f>
        <v>Hplus a.s.</v>
      </c>
      <c r="L91" s="28"/>
    </row>
    <row r="92" spans="2:47" s="1" customFormat="1" ht="15.25" customHeight="1">
      <c r="B92" s="28"/>
      <c r="C92" s="23" t="s">
        <v>27</v>
      </c>
      <c r="F92" s="21" t="str">
        <f>IF(E18="","",E18)</f>
        <v>Vyplň údaj</v>
      </c>
      <c r="I92" s="23" t="s">
        <v>32</v>
      </c>
      <c r="J92" s="26" t="str">
        <f>E24</f>
        <v xml:space="preserve"> </v>
      </c>
      <c r="L92" s="28"/>
    </row>
    <row r="93" spans="2:47" s="1" customFormat="1" ht="10.25" customHeight="1">
      <c r="B93" s="28"/>
      <c r="L93" s="28"/>
    </row>
    <row r="94" spans="2:47" s="1" customFormat="1" ht="29.25" customHeight="1">
      <c r="B94" s="28"/>
      <c r="C94" s="107" t="s">
        <v>128</v>
      </c>
      <c r="D94" s="99"/>
      <c r="E94" s="99"/>
      <c r="F94" s="99"/>
      <c r="G94" s="99"/>
      <c r="H94" s="99"/>
      <c r="I94" s="99"/>
      <c r="J94" s="108" t="s">
        <v>129</v>
      </c>
      <c r="K94" s="99"/>
      <c r="L94" s="28"/>
    </row>
    <row r="95" spans="2:47" s="1" customFormat="1" ht="10.25" customHeight="1">
      <c r="B95" s="28"/>
      <c r="L95" s="28"/>
    </row>
    <row r="96" spans="2:47" s="1" customFormat="1" ht="22.75" customHeight="1">
      <c r="B96" s="28"/>
      <c r="C96" s="109" t="s">
        <v>130</v>
      </c>
      <c r="J96" s="65">
        <f>J121</f>
        <v>0</v>
      </c>
      <c r="L96" s="28"/>
      <c r="AU96" s="13" t="s">
        <v>131</v>
      </c>
    </row>
    <row r="97" spans="2:12" s="8" customFormat="1" ht="25" customHeight="1">
      <c r="B97" s="110"/>
      <c r="D97" s="111" t="s">
        <v>132</v>
      </c>
      <c r="E97" s="112"/>
      <c r="F97" s="112"/>
      <c r="G97" s="112"/>
      <c r="H97" s="112"/>
      <c r="I97" s="112"/>
      <c r="J97" s="113">
        <f>J122</f>
        <v>0</v>
      </c>
      <c r="L97" s="110"/>
    </row>
    <row r="98" spans="2:12" s="9" customFormat="1" ht="20" customHeight="1">
      <c r="B98" s="114"/>
      <c r="D98" s="115" t="s">
        <v>133</v>
      </c>
      <c r="E98" s="116"/>
      <c r="F98" s="116"/>
      <c r="G98" s="116"/>
      <c r="H98" s="116"/>
      <c r="I98" s="116"/>
      <c r="J98" s="117">
        <f>J123</f>
        <v>0</v>
      </c>
      <c r="L98" s="114"/>
    </row>
    <row r="99" spans="2:12" s="9" customFormat="1" ht="20" customHeight="1">
      <c r="B99" s="114"/>
      <c r="D99" s="115" t="s">
        <v>136</v>
      </c>
      <c r="E99" s="116"/>
      <c r="F99" s="116"/>
      <c r="G99" s="116"/>
      <c r="H99" s="116"/>
      <c r="I99" s="116"/>
      <c r="J99" s="117">
        <f>J137</f>
        <v>0</v>
      </c>
      <c r="L99" s="114"/>
    </row>
    <row r="100" spans="2:12" s="9" customFormat="1" ht="20" customHeight="1">
      <c r="B100" s="114"/>
      <c r="D100" s="115" t="s">
        <v>2340</v>
      </c>
      <c r="E100" s="116"/>
      <c r="F100" s="116"/>
      <c r="G100" s="116"/>
      <c r="H100" s="116"/>
      <c r="I100" s="116"/>
      <c r="J100" s="117">
        <f>J139</f>
        <v>0</v>
      </c>
      <c r="L100" s="114"/>
    </row>
    <row r="101" spans="2:12" s="9" customFormat="1" ht="20" customHeight="1">
      <c r="B101" s="114"/>
      <c r="D101" s="115" t="s">
        <v>139</v>
      </c>
      <c r="E101" s="116"/>
      <c r="F101" s="116"/>
      <c r="G101" s="116"/>
      <c r="H101" s="116"/>
      <c r="I101" s="116"/>
      <c r="J101" s="117">
        <f>J159</f>
        <v>0</v>
      </c>
      <c r="L101" s="114"/>
    </row>
    <row r="102" spans="2:12" s="1" customFormat="1" ht="21.75" customHeight="1">
      <c r="B102" s="28"/>
      <c r="L102" s="28"/>
    </row>
    <row r="103" spans="2:12" s="1" customFormat="1" ht="7" customHeight="1">
      <c r="B103" s="43"/>
      <c r="C103" s="44"/>
      <c r="D103" s="44"/>
      <c r="E103" s="44"/>
      <c r="F103" s="44"/>
      <c r="G103" s="44"/>
      <c r="H103" s="44"/>
      <c r="I103" s="44"/>
      <c r="J103" s="44"/>
      <c r="K103" s="44"/>
      <c r="L103" s="28"/>
    </row>
    <row r="107" spans="2:12" s="1" customFormat="1" ht="7" customHeight="1">
      <c r="B107" s="45"/>
      <c r="C107" s="46"/>
      <c r="D107" s="46"/>
      <c r="E107" s="46"/>
      <c r="F107" s="46"/>
      <c r="G107" s="46"/>
      <c r="H107" s="46"/>
      <c r="I107" s="46"/>
      <c r="J107" s="46"/>
      <c r="K107" s="46"/>
      <c r="L107" s="28"/>
    </row>
    <row r="108" spans="2:12" s="1" customFormat="1" ht="25" customHeight="1">
      <c r="B108" s="28"/>
      <c r="C108" s="17" t="s">
        <v>162</v>
      </c>
      <c r="L108" s="28"/>
    </row>
    <row r="109" spans="2:12" s="1" customFormat="1" ht="7" customHeight="1">
      <c r="B109" s="28"/>
      <c r="L109" s="28"/>
    </row>
    <row r="110" spans="2:12" s="1" customFormat="1" ht="12" customHeight="1">
      <c r="B110" s="28"/>
      <c r="C110" s="23" t="s">
        <v>15</v>
      </c>
      <c r="L110" s="28"/>
    </row>
    <row r="111" spans="2:12" s="1" customFormat="1" ht="16.5" customHeight="1">
      <c r="B111" s="28"/>
      <c r="E111" s="216" t="str">
        <f>E7</f>
        <v>Lezecké centrum HK Neolit</v>
      </c>
      <c r="F111" s="217"/>
      <c r="G111" s="217"/>
      <c r="H111" s="217"/>
      <c r="L111" s="28"/>
    </row>
    <row r="112" spans="2:12" s="1" customFormat="1" ht="12" customHeight="1">
      <c r="B112" s="28"/>
      <c r="C112" s="23" t="s">
        <v>123</v>
      </c>
      <c r="L112" s="28"/>
    </row>
    <row r="113" spans="2:65" s="1" customFormat="1" ht="16.5" customHeight="1">
      <c r="B113" s="28"/>
      <c r="E113" s="176" t="str">
        <f>E9</f>
        <v>SO 02 - Vodovodná prípojka</v>
      </c>
      <c r="F113" s="218"/>
      <c r="G113" s="218"/>
      <c r="H113" s="218"/>
      <c r="L113" s="28"/>
    </row>
    <row r="114" spans="2:65" s="1" customFormat="1" ht="7" customHeight="1">
      <c r="B114" s="28"/>
      <c r="L114" s="28"/>
    </row>
    <row r="115" spans="2:65" s="1" customFormat="1" ht="12" customHeight="1">
      <c r="B115" s="28"/>
      <c r="C115" s="23" t="s">
        <v>19</v>
      </c>
      <c r="F115" s="21" t="str">
        <f>F12</f>
        <v>Martin</v>
      </c>
      <c r="I115" s="23" t="s">
        <v>21</v>
      </c>
      <c r="J115" s="51" t="str">
        <f>IF(J12="","",J12)</f>
        <v>21. 2. 2025</v>
      </c>
      <c r="L115" s="28"/>
    </row>
    <row r="116" spans="2:65" s="1" customFormat="1" ht="7" customHeight="1">
      <c r="B116" s="28"/>
      <c r="L116" s="28"/>
    </row>
    <row r="117" spans="2:65" s="1" customFormat="1" ht="15.25" customHeight="1">
      <c r="B117" s="28"/>
      <c r="C117" s="23" t="s">
        <v>23</v>
      </c>
      <c r="F117" s="21" t="str">
        <f>E15</f>
        <v>Horolezecký klub Neolit o.z.</v>
      </c>
      <c r="I117" s="23" t="s">
        <v>29</v>
      </c>
      <c r="J117" s="26" t="str">
        <f>E21</f>
        <v>Hplus a.s.</v>
      </c>
      <c r="L117" s="28"/>
    </row>
    <row r="118" spans="2:65" s="1" customFormat="1" ht="15.25" customHeight="1">
      <c r="B118" s="28"/>
      <c r="C118" s="23" t="s">
        <v>27</v>
      </c>
      <c r="F118" s="21" t="str">
        <f>IF(E18="","",E18)</f>
        <v>Vyplň údaj</v>
      </c>
      <c r="I118" s="23" t="s">
        <v>32</v>
      </c>
      <c r="J118" s="26" t="str">
        <f>E24</f>
        <v xml:space="preserve"> </v>
      </c>
      <c r="L118" s="28"/>
    </row>
    <row r="119" spans="2:65" s="1" customFormat="1" ht="10.25" customHeight="1">
      <c r="B119" s="28"/>
      <c r="L119" s="28"/>
    </row>
    <row r="120" spans="2:65" s="10" customFormat="1" ht="29.25" customHeight="1">
      <c r="B120" s="118"/>
      <c r="C120" s="119" t="s">
        <v>163</v>
      </c>
      <c r="D120" s="120" t="s">
        <v>60</v>
      </c>
      <c r="E120" s="120" t="s">
        <v>56</v>
      </c>
      <c r="F120" s="120" t="s">
        <v>57</v>
      </c>
      <c r="G120" s="120" t="s">
        <v>164</v>
      </c>
      <c r="H120" s="120" t="s">
        <v>165</v>
      </c>
      <c r="I120" s="120" t="s">
        <v>166</v>
      </c>
      <c r="J120" s="121" t="s">
        <v>129</v>
      </c>
      <c r="K120" s="122" t="s">
        <v>167</v>
      </c>
      <c r="L120" s="118"/>
      <c r="M120" s="58" t="s">
        <v>1</v>
      </c>
      <c r="N120" s="59" t="s">
        <v>39</v>
      </c>
      <c r="O120" s="59" t="s">
        <v>168</v>
      </c>
      <c r="P120" s="59" t="s">
        <v>169</v>
      </c>
      <c r="Q120" s="59" t="s">
        <v>170</v>
      </c>
      <c r="R120" s="59" t="s">
        <v>171</v>
      </c>
      <c r="S120" s="59" t="s">
        <v>172</v>
      </c>
      <c r="T120" s="60" t="s">
        <v>173</v>
      </c>
    </row>
    <row r="121" spans="2:65" s="1" customFormat="1" ht="22.75" customHeight="1">
      <c r="B121" s="28"/>
      <c r="C121" s="63" t="s">
        <v>130</v>
      </c>
      <c r="J121" s="123">
        <f>BK121</f>
        <v>0</v>
      </c>
      <c r="L121" s="28"/>
      <c r="M121" s="61"/>
      <c r="N121" s="52"/>
      <c r="O121" s="52"/>
      <c r="P121" s="124">
        <f>P122</f>
        <v>0</v>
      </c>
      <c r="Q121" s="52"/>
      <c r="R121" s="124">
        <f>R122</f>
        <v>11.516840939999998</v>
      </c>
      <c r="S121" s="52"/>
      <c r="T121" s="125">
        <f>T122</f>
        <v>0</v>
      </c>
      <c r="AT121" s="13" t="s">
        <v>74</v>
      </c>
      <c r="AU121" s="13" t="s">
        <v>131</v>
      </c>
      <c r="BK121" s="126">
        <f>BK122</f>
        <v>0</v>
      </c>
    </row>
    <row r="122" spans="2:65" s="11" customFormat="1" ht="26" customHeight="1">
      <c r="B122" s="127"/>
      <c r="D122" s="128" t="s">
        <v>74</v>
      </c>
      <c r="E122" s="129" t="s">
        <v>174</v>
      </c>
      <c r="F122" s="129" t="s">
        <v>175</v>
      </c>
      <c r="I122" s="130"/>
      <c r="J122" s="131">
        <f>BK122</f>
        <v>0</v>
      </c>
      <c r="L122" s="127"/>
      <c r="M122" s="132"/>
      <c r="P122" s="133">
        <f>P123+P137+P139+P159</f>
        <v>0</v>
      </c>
      <c r="R122" s="133">
        <f>R123+R137+R139+R159</f>
        <v>11.516840939999998</v>
      </c>
      <c r="T122" s="134">
        <f>T123+T137+T139+T159</f>
        <v>0</v>
      </c>
      <c r="AR122" s="128" t="s">
        <v>82</v>
      </c>
      <c r="AT122" s="135" t="s">
        <v>74</v>
      </c>
      <c r="AU122" s="135" t="s">
        <v>75</v>
      </c>
      <c r="AY122" s="128" t="s">
        <v>176</v>
      </c>
      <c r="BK122" s="136">
        <f>BK123+BK137+BK139+BK159</f>
        <v>0</v>
      </c>
    </row>
    <row r="123" spans="2:65" s="11" customFormat="1" ht="22.75" customHeight="1">
      <c r="B123" s="127"/>
      <c r="D123" s="128" t="s">
        <v>74</v>
      </c>
      <c r="E123" s="137" t="s">
        <v>82</v>
      </c>
      <c r="F123" s="137" t="s">
        <v>177</v>
      </c>
      <c r="I123" s="130"/>
      <c r="J123" s="138">
        <f>BK123</f>
        <v>0</v>
      </c>
      <c r="L123" s="127"/>
      <c r="M123" s="132"/>
      <c r="P123" s="133">
        <f>SUM(P124:P136)</f>
        <v>0</v>
      </c>
      <c r="R123" s="133">
        <f>SUM(R124:R136)</f>
        <v>4.5359999999999996</v>
      </c>
      <c r="T123" s="134">
        <f>SUM(T124:T136)</f>
        <v>0</v>
      </c>
      <c r="AR123" s="128" t="s">
        <v>82</v>
      </c>
      <c r="AT123" s="135" t="s">
        <v>74</v>
      </c>
      <c r="AU123" s="135" t="s">
        <v>82</v>
      </c>
      <c r="AY123" s="128" t="s">
        <v>176</v>
      </c>
      <c r="BK123" s="136">
        <f>SUM(BK124:BK136)</f>
        <v>0</v>
      </c>
    </row>
    <row r="124" spans="2:65" s="1" customFormat="1" ht="21.75" customHeight="1">
      <c r="B124" s="28"/>
      <c r="C124" s="139" t="s">
        <v>82</v>
      </c>
      <c r="D124" s="139" t="s">
        <v>178</v>
      </c>
      <c r="E124" s="140" t="s">
        <v>2341</v>
      </c>
      <c r="F124" s="141" t="s">
        <v>2342</v>
      </c>
      <c r="G124" s="142" t="s">
        <v>181</v>
      </c>
      <c r="H124" s="143">
        <v>13.5</v>
      </c>
      <c r="I124" s="144"/>
      <c r="J124" s="145">
        <f t="shared" ref="J124:J136" si="0">ROUND(I124*H124,2)</f>
        <v>0</v>
      </c>
      <c r="K124" s="146"/>
      <c r="L124" s="28"/>
      <c r="M124" s="147" t="s">
        <v>1</v>
      </c>
      <c r="N124" s="148" t="s">
        <v>41</v>
      </c>
      <c r="P124" s="149">
        <f t="shared" ref="P124:P136" si="1">O124*H124</f>
        <v>0</v>
      </c>
      <c r="Q124" s="149">
        <v>0</v>
      </c>
      <c r="R124" s="149">
        <f t="shared" ref="R124:R136" si="2">Q124*H124</f>
        <v>0</v>
      </c>
      <c r="S124" s="149">
        <v>0</v>
      </c>
      <c r="T124" s="150">
        <f t="shared" ref="T124:T136" si="3">S124*H124</f>
        <v>0</v>
      </c>
      <c r="AR124" s="151" t="s">
        <v>182</v>
      </c>
      <c r="AT124" s="151" t="s">
        <v>178</v>
      </c>
      <c r="AU124" s="151" t="s">
        <v>88</v>
      </c>
      <c r="AY124" s="13" t="s">
        <v>176</v>
      </c>
      <c r="BE124" s="152">
        <f t="shared" ref="BE124:BE136" si="4">IF(N124="základná",J124,0)</f>
        <v>0</v>
      </c>
      <c r="BF124" s="152">
        <f t="shared" ref="BF124:BF136" si="5">IF(N124="znížená",J124,0)</f>
        <v>0</v>
      </c>
      <c r="BG124" s="152">
        <f t="shared" ref="BG124:BG136" si="6">IF(N124="zákl. prenesená",J124,0)</f>
        <v>0</v>
      </c>
      <c r="BH124" s="152">
        <f t="shared" ref="BH124:BH136" si="7">IF(N124="zníž. prenesená",J124,0)</f>
        <v>0</v>
      </c>
      <c r="BI124" s="152">
        <f t="shared" ref="BI124:BI136" si="8">IF(N124="nulová",J124,0)</f>
        <v>0</v>
      </c>
      <c r="BJ124" s="13" t="s">
        <v>88</v>
      </c>
      <c r="BK124" s="152">
        <f t="shared" ref="BK124:BK136" si="9">ROUND(I124*H124,2)</f>
        <v>0</v>
      </c>
      <c r="BL124" s="13" t="s">
        <v>182</v>
      </c>
      <c r="BM124" s="151" t="s">
        <v>2343</v>
      </c>
    </row>
    <row r="125" spans="2:65" s="1" customFormat="1" ht="24.25" customHeight="1">
      <c r="B125" s="28"/>
      <c r="C125" s="139" t="s">
        <v>88</v>
      </c>
      <c r="D125" s="139" t="s">
        <v>178</v>
      </c>
      <c r="E125" s="140" t="s">
        <v>2344</v>
      </c>
      <c r="F125" s="141" t="s">
        <v>2345</v>
      </c>
      <c r="G125" s="142" t="s">
        <v>181</v>
      </c>
      <c r="H125" s="143">
        <v>13.5</v>
      </c>
      <c r="I125" s="144"/>
      <c r="J125" s="145">
        <f t="shared" si="0"/>
        <v>0</v>
      </c>
      <c r="K125" s="146"/>
      <c r="L125" s="28"/>
      <c r="M125" s="147" t="s">
        <v>1</v>
      </c>
      <c r="N125" s="148" t="s">
        <v>41</v>
      </c>
      <c r="P125" s="149">
        <f t="shared" si="1"/>
        <v>0</v>
      </c>
      <c r="Q125" s="149">
        <v>0</v>
      </c>
      <c r="R125" s="149">
        <f t="shared" si="2"/>
        <v>0</v>
      </c>
      <c r="S125" s="149">
        <v>0</v>
      </c>
      <c r="T125" s="150">
        <f t="shared" si="3"/>
        <v>0</v>
      </c>
      <c r="AR125" s="151" t="s">
        <v>182</v>
      </c>
      <c r="AT125" s="151" t="s">
        <v>178</v>
      </c>
      <c r="AU125" s="151" t="s">
        <v>88</v>
      </c>
      <c r="AY125" s="13" t="s">
        <v>176</v>
      </c>
      <c r="BE125" s="152">
        <f t="shared" si="4"/>
        <v>0</v>
      </c>
      <c r="BF125" s="152">
        <f t="shared" si="5"/>
        <v>0</v>
      </c>
      <c r="BG125" s="152">
        <f t="shared" si="6"/>
        <v>0</v>
      </c>
      <c r="BH125" s="152">
        <f t="shared" si="7"/>
        <v>0</v>
      </c>
      <c r="BI125" s="152">
        <f t="shared" si="8"/>
        <v>0</v>
      </c>
      <c r="BJ125" s="13" t="s">
        <v>88</v>
      </c>
      <c r="BK125" s="152">
        <f t="shared" si="9"/>
        <v>0</v>
      </c>
      <c r="BL125" s="13" t="s">
        <v>182</v>
      </c>
      <c r="BM125" s="151" t="s">
        <v>2346</v>
      </c>
    </row>
    <row r="126" spans="2:65" s="1" customFormat="1" ht="21.75" customHeight="1">
      <c r="B126" s="28"/>
      <c r="C126" s="139" t="s">
        <v>187</v>
      </c>
      <c r="D126" s="139" t="s">
        <v>178</v>
      </c>
      <c r="E126" s="140" t="s">
        <v>2347</v>
      </c>
      <c r="F126" s="141" t="s">
        <v>2348</v>
      </c>
      <c r="G126" s="142" t="s">
        <v>181</v>
      </c>
      <c r="H126" s="143">
        <v>14.4</v>
      </c>
      <c r="I126" s="144"/>
      <c r="J126" s="145">
        <f t="shared" si="0"/>
        <v>0</v>
      </c>
      <c r="K126" s="146"/>
      <c r="L126" s="28"/>
      <c r="M126" s="147" t="s">
        <v>1</v>
      </c>
      <c r="N126" s="148" t="s">
        <v>41</v>
      </c>
      <c r="P126" s="149">
        <f t="shared" si="1"/>
        <v>0</v>
      </c>
      <c r="Q126" s="149">
        <v>0</v>
      </c>
      <c r="R126" s="149">
        <f t="shared" si="2"/>
        <v>0</v>
      </c>
      <c r="S126" s="149">
        <v>0</v>
      </c>
      <c r="T126" s="150">
        <f t="shared" si="3"/>
        <v>0</v>
      </c>
      <c r="AR126" s="151" t="s">
        <v>182</v>
      </c>
      <c r="AT126" s="151" t="s">
        <v>178</v>
      </c>
      <c r="AU126" s="151" t="s">
        <v>88</v>
      </c>
      <c r="AY126" s="13" t="s">
        <v>176</v>
      </c>
      <c r="BE126" s="152">
        <f t="shared" si="4"/>
        <v>0</v>
      </c>
      <c r="BF126" s="152">
        <f t="shared" si="5"/>
        <v>0</v>
      </c>
      <c r="BG126" s="152">
        <f t="shared" si="6"/>
        <v>0</v>
      </c>
      <c r="BH126" s="152">
        <f t="shared" si="7"/>
        <v>0</v>
      </c>
      <c r="BI126" s="152">
        <f t="shared" si="8"/>
        <v>0</v>
      </c>
      <c r="BJ126" s="13" t="s">
        <v>88</v>
      </c>
      <c r="BK126" s="152">
        <f t="shared" si="9"/>
        <v>0</v>
      </c>
      <c r="BL126" s="13" t="s">
        <v>182</v>
      </c>
      <c r="BM126" s="151" t="s">
        <v>2349</v>
      </c>
    </row>
    <row r="127" spans="2:65" s="1" customFormat="1" ht="37.75" customHeight="1">
      <c r="B127" s="28"/>
      <c r="C127" s="139" t="s">
        <v>182</v>
      </c>
      <c r="D127" s="139" t="s">
        <v>178</v>
      </c>
      <c r="E127" s="140" t="s">
        <v>2350</v>
      </c>
      <c r="F127" s="141" t="s">
        <v>2351</v>
      </c>
      <c r="G127" s="142" t="s">
        <v>181</v>
      </c>
      <c r="H127" s="143">
        <v>14.4</v>
      </c>
      <c r="I127" s="144"/>
      <c r="J127" s="145">
        <f t="shared" si="0"/>
        <v>0</v>
      </c>
      <c r="K127" s="146"/>
      <c r="L127" s="28"/>
      <c r="M127" s="147" t="s">
        <v>1</v>
      </c>
      <c r="N127" s="148" t="s">
        <v>41</v>
      </c>
      <c r="P127" s="149">
        <f t="shared" si="1"/>
        <v>0</v>
      </c>
      <c r="Q127" s="149">
        <v>0</v>
      </c>
      <c r="R127" s="149">
        <f t="shared" si="2"/>
        <v>0</v>
      </c>
      <c r="S127" s="149">
        <v>0</v>
      </c>
      <c r="T127" s="150">
        <f t="shared" si="3"/>
        <v>0</v>
      </c>
      <c r="AR127" s="151" t="s">
        <v>182</v>
      </c>
      <c r="AT127" s="151" t="s">
        <v>178</v>
      </c>
      <c r="AU127" s="151" t="s">
        <v>88</v>
      </c>
      <c r="AY127" s="13" t="s">
        <v>176</v>
      </c>
      <c r="BE127" s="152">
        <f t="shared" si="4"/>
        <v>0</v>
      </c>
      <c r="BF127" s="152">
        <f t="shared" si="5"/>
        <v>0</v>
      </c>
      <c r="BG127" s="152">
        <f t="shared" si="6"/>
        <v>0</v>
      </c>
      <c r="BH127" s="152">
        <f t="shared" si="7"/>
        <v>0</v>
      </c>
      <c r="BI127" s="152">
        <f t="shared" si="8"/>
        <v>0</v>
      </c>
      <c r="BJ127" s="13" t="s">
        <v>88</v>
      </c>
      <c r="BK127" s="152">
        <f t="shared" si="9"/>
        <v>0</v>
      </c>
      <c r="BL127" s="13" t="s">
        <v>182</v>
      </c>
      <c r="BM127" s="151" t="s">
        <v>2352</v>
      </c>
    </row>
    <row r="128" spans="2:65" s="1" customFormat="1" ht="24.25" customHeight="1">
      <c r="B128" s="28"/>
      <c r="C128" s="139" t="s">
        <v>194</v>
      </c>
      <c r="D128" s="139" t="s">
        <v>178</v>
      </c>
      <c r="E128" s="140" t="s">
        <v>203</v>
      </c>
      <c r="F128" s="141" t="s">
        <v>204</v>
      </c>
      <c r="G128" s="142" t="s">
        <v>181</v>
      </c>
      <c r="H128" s="143">
        <v>13.5</v>
      </c>
      <c r="I128" s="144"/>
      <c r="J128" s="145">
        <f t="shared" si="0"/>
        <v>0</v>
      </c>
      <c r="K128" s="146"/>
      <c r="L128" s="28"/>
      <c r="M128" s="147" t="s">
        <v>1</v>
      </c>
      <c r="N128" s="148" t="s">
        <v>41</v>
      </c>
      <c r="P128" s="149">
        <f t="shared" si="1"/>
        <v>0</v>
      </c>
      <c r="Q128" s="149">
        <v>0</v>
      </c>
      <c r="R128" s="149">
        <f t="shared" si="2"/>
        <v>0</v>
      </c>
      <c r="S128" s="149">
        <v>0</v>
      </c>
      <c r="T128" s="150">
        <f t="shared" si="3"/>
        <v>0</v>
      </c>
      <c r="AR128" s="151" t="s">
        <v>182</v>
      </c>
      <c r="AT128" s="151" t="s">
        <v>178</v>
      </c>
      <c r="AU128" s="151" t="s">
        <v>88</v>
      </c>
      <c r="AY128" s="13" t="s">
        <v>176</v>
      </c>
      <c r="BE128" s="152">
        <f t="shared" si="4"/>
        <v>0</v>
      </c>
      <c r="BF128" s="152">
        <f t="shared" si="5"/>
        <v>0</v>
      </c>
      <c r="BG128" s="152">
        <f t="shared" si="6"/>
        <v>0</v>
      </c>
      <c r="BH128" s="152">
        <f t="shared" si="7"/>
        <v>0</v>
      </c>
      <c r="BI128" s="152">
        <f t="shared" si="8"/>
        <v>0</v>
      </c>
      <c r="BJ128" s="13" t="s">
        <v>88</v>
      </c>
      <c r="BK128" s="152">
        <f t="shared" si="9"/>
        <v>0</v>
      </c>
      <c r="BL128" s="13" t="s">
        <v>182</v>
      </c>
      <c r="BM128" s="151" t="s">
        <v>2353</v>
      </c>
    </row>
    <row r="129" spans="2:65" s="1" customFormat="1" ht="37.75" customHeight="1">
      <c r="B129" s="28"/>
      <c r="C129" s="139" t="s">
        <v>198</v>
      </c>
      <c r="D129" s="139" t="s">
        <v>178</v>
      </c>
      <c r="E129" s="140" t="s">
        <v>207</v>
      </c>
      <c r="F129" s="141" t="s">
        <v>208</v>
      </c>
      <c r="G129" s="142" t="s">
        <v>181</v>
      </c>
      <c r="H129" s="143">
        <v>7.5</v>
      </c>
      <c r="I129" s="144"/>
      <c r="J129" s="145">
        <f t="shared" si="0"/>
        <v>0</v>
      </c>
      <c r="K129" s="146"/>
      <c r="L129" s="28"/>
      <c r="M129" s="147" t="s">
        <v>1</v>
      </c>
      <c r="N129" s="148" t="s">
        <v>41</v>
      </c>
      <c r="P129" s="149">
        <f t="shared" si="1"/>
        <v>0</v>
      </c>
      <c r="Q129" s="149">
        <v>0</v>
      </c>
      <c r="R129" s="149">
        <f t="shared" si="2"/>
        <v>0</v>
      </c>
      <c r="S129" s="149">
        <v>0</v>
      </c>
      <c r="T129" s="150">
        <f t="shared" si="3"/>
        <v>0</v>
      </c>
      <c r="AR129" s="151" t="s">
        <v>182</v>
      </c>
      <c r="AT129" s="151" t="s">
        <v>178</v>
      </c>
      <c r="AU129" s="151" t="s">
        <v>88</v>
      </c>
      <c r="AY129" s="13" t="s">
        <v>176</v>
      </c>
      <c r="BE129" s="152">
        <f t="shared" si="4"/>
        <v>0</v>
      </c>
      <c r="BF129" s="152">
        <f t="shared" si="5"/>
        <v>0</v>
      </c>
      <c r="BG129" s="152">
        <f t="shared" si="6"/>
        <v>0</v>
      </c>
      <c r="BH129" s="152">
        <f t="shared" si="7"/>
        <v>0</v>
      </c>
      <c r="BI129" s="152">
        <f t="shared" si="8"/>
        <v>0</v>
      </c>
      <c r="BJ129" s="13" t="s">
        <v>88</v>
      </c>
      <c r="BK129" s="152">
        <f t="shared" si="9"/>
        <v>0</v>
      </c>
      <c r="BL129" s="13" t="s">
        <v>182</v>
      </c>
      <c r="BM129" s="151" t="s">
        <v>2354</v>
      </c>
    </row>
    <row r="130" spans="2:65" s="1" customFormat="1" ht="44.25" customHeight="1">
      <c r="B130" s="28"/>
      <c r="C130" s="139" t="s">
        <v>202</v>
      </c>
      <c r="D130" s="139" t="s">
        <v>178</v>
      </c>
      <c r="E130" s="140" t="s">
        <v>211</v>
      </c>
      <c r="F130" s="141" t="s">
        <v>212</v>
      </c>
      <c r="G130" s="142" t="s">
        <v>181</v>
      </c>
      <c r="H130" s="143">
        <v>90</v>
      </c>
      <c r="I130" s="144"/>
      <c r="J130" s="145">
        <f t="shared" si="0"/>
        <v>0</v>
      </c>
      <c r="K130" s="146"/>
      <c r="L130" s="28"/>
      <c r="M130" s="147" t="s">
        <v>1</v>
      </c>
      <c r="N130" s="148" t="s">
        <v>41</v>
      </c>
      <c r="P130" s="149">
        <f t="shared" si="1"/>
        <v>0</v>
      </c>
      <c r="Q130" s="149">
        <v>0</v>
      </c>
      <c r="R130" s="149">
        <f t="shared" si="2"/>
        <v>0</v>
      </c>
      <c r="S130" s="149">
        <v>0</v>
      </c>
      <c r="T130" s="150">
        <f t="shared" si="3"/>
        <v>0</v>
      </c>
      <c r="AR130" s="151" t="s">
        <v>182</v>
      </c>
      <c r="AT130" s="151" t="s">
        <v>178</v>
      </c>
      <c r="AU130" s="151" t="s">
        <v>88</v>
      </c>
      <c r="AY130" s="13" t="s">
        <v>176</v>
      </c>
      <c r="BE130" s="152">
        <f t="shared" si="4"/>
        <v>0</v>
      </c>
      <c r="BF130" s="152">
        <f t="shared" si="5"/>
        <v>0</v>
      </c>
      <c r="BG130" s="152">
        <f t="shared" si="6"/>
        <v>0</v>
      </c>
      <c r="BH130" s="152">
        <f t="shared" si="7"/>
        <v>0</v>
      </c>
      <c r="BI130" s="152">
        <f t="shared" si="8"/>
        <v>0</v>
      </c>
      <c r="BJ130" s="13" t="s">
        <v>88</v>
      </c>
      <c r="BK130" s="152">
        <f t="shared" si="9"/>
        <v>0</v>
      </c>
      <c r="BL130" s="13" t="s">
        <v>182</v>
      </c>
      <c r="BM130" s="151" t="s">
        <v>2355</v>
      </c>
    </row>
    <row r="131" spans="2:65" s="1" customFormat="1" ht="24.25" customHeight="1">
      <c r="B131" s="28"/>
      <c r="C131" s="139" t="s">
        <v>206</v>
      </c>
      <c r="D131" s="139" t="s">
        <v>178</v>
      </c>
      <c r="E131" s="140" t="s">
        <v>215</v>
      </c>
      <c r="F131" s="141" t="s">
        <v>216</v>
      </c>
      <c r="G131" s="142" t="s">
        <v>181</v>
      </c>
      <c r="H131" s="143">
        <v>13.5</v>
      </c>
      <c r="I131" s="144"/>
      <c r="J131" s="145">
        <f t="shared" si="0"/>
        <v>0</v>
      </c>
      <c r="K131" s="146"/>
      <c r="L131" s="28"/>
      <c r="M131" s="147" t="s">
        <v>1</v>
      </c>
      <c r="N131" s="148" t="s">
        <v>41</v>
      </c>
      <c r="P131" s="149">
        <f t="shared" si="1"/>
        <v>0</v>
      </c>
      <c r="Q131" s="149">
        <v>0</v>
      </c>
      <c r="R131" s="149">
        <f t="shared" si="2"/>
        <v>0</v>
      </c>
      <c r="S131" s="149">
        <v>0</v>
      </c>
      <c r="T131" s="150">
        <f t="shared" si="3"/>
        <v>0</v>
      </c>
      <c r="AR131" s="151" t="s">
        <v>182</v>
      </c>
      <c r="AT131" s="151" t="s">
        <v>178</v>
      </c>
      <c r="AU131" s="151" t="s">
        <v>88</v>
      </c>
      <c r="AY131" s="13" t="s">
        <v>176</v>
      </c>
      <c r="BE131" s="152">
        <f t="shared" si="4"/>
        <v>0</v>
      </c>
      <c r="BF131" s="152">
        <f t="shared" si="5"/>
        <v>0</v>
      </c>
      <c r="BG131" s="152">
        <f t="shared" si="6"/>
        <v>0</v>
      </c>
      <c r="BH131" s="152">
        <f t="shared" si="7"/>
        <v>0</v>
      </c>
      <c r="BI131" s="152">
        <f t="shared" si="8"/>
        <v>0</v>
      </c>
      <c r="BJ131" s="13" t="s">
        <v>88</v>
      </c>
      <c r="BK131" s="152">
        <f t="shared" si="9"/>
        <v>0</v>
      </c>
      <c r="BL131" s="13" t="s">
        <v>182</v>
      </c>
      <c r="BM131" s="151" t="s">
        <v>2356</v>
      </c>
    </row>
    <row r="132" spans="2:65" s="1" customFormat="1" ht="16.5" customHeight="1">
      <c r="B132" s="28"/>
      <c r="C132" s="139" t="s">
        <v>210</v>
      </c>
      <c r="D132" s="139" t="s">
        <v>178</v>
      </c>
      <c r="E132" s="140" t="s">
        <v>2357</v>
      </c>
      <c r="F132" s="141" t="s">
        <v>2358</v>
      </c>
      <c r="G132" s="142" t="s">
        <v>181</v>
      </c>
      <c r="H132" s="143">
        <v>13.5</v>
      </c>
      <c r="I132" s="144"/>
      <c r="J132" s="145">
        <f t="shared" si="0"/>
        <v>0</v>
      </c>
      <c r="K132" s="146"/>
      <c r="L132" s="28"/>
      <c r="M132" s="147" t="s">
        <v>1</v>
      </c>
      <c r="N132" s="148" t="s">
        <v>41</v>
      </c>
      <c r="P132" s="149">
        <f t="shared" si="1"/>
        <v>0</v>
      </c>
      <c r="Q132" s="149">
        <v>0</v>
      </c>
      <c r="R132" s="149">
        <f t="shared" si="2"/>
        <v>0</v>
      </c>
      <c r="S132" s="149">
        <v>0</v>
      </c>
      <c r="T132" s="150">
        <f t="shared" si="3"/>
        <v>0</v>
      </c>
      <c r="AR132" s="151" t="s">
        <v>182</v>
      </c>
      <c r="AT132" s="151" t="s">
        <v>178</v>
      </c>
      <c r="AU132" s="151" t="s">
        <v>88</v>
      </c>
      <c r="AY132" s="13" t="s">
        <v>176</v>
      </c>
      <c r="BE132" s="152">
        <f t="shared" si="4"/>
        <v>0</v>
      </c>
      <c r="BF132" s="152">
        <f t="shared" si="5"/>
        <v>0</v>
      </c>
      <c r="BG132" s="152">
        <f t="shared" si="6"/>
        <v>0</v>
      </c>
      <c r="BH132" s="152">
        <f t="shared" si="7"/>
        <v>0</v>
      </c>
      <c r="BI132" s="152">
        <f t="shared" si="8"/>
        <v>0</v>
      </c>
      <c r="BJ132" s="13" t="s">
        <v>88</v>
      </c>
      <c r="BK132" s="152">
        <f t="shared" si="9"/>
        <v>0</v>
      </c>
      <c r="BL132" s="13" t="s">
        <v>182</v>
      </c>
      <c r="BM132" s="151" t="s">
        <v>2359</v>
      </c>
    </row>
    <row r="133" spans="2:65" s="1" customFormat="1" ht="24.25" customHeight="1">
      <c r="B133" s="28"/>
      <c r="C133" s="139" t="s">
        <v>214</v>
      </c>
      <c r="D133" s="139" t="s">
        <v>178</v>
      </c>
      <c r="E133" s="140" t="s">
        <v>227</v>
      </c>
      <c r="F133" s="141" t="s">
        <v>2360</v>
      </c>
      <c r="G133" s="142" t="s">
        <v>229</v>
      </c>
      <c r="H133" s="143">
        <v>7.5</v>
      </c>
      <c r="I133" s="144"/>
      <c r="J133" s="145">
        <f t="shared" si="0"/>
        <v>0</v>
      </c>
      <c r="K133" s="146"/>
      <c r="L133" s="28"/>
      <c r="M133" s="147" t="s">
        <v>1</v>
      </c>
      <c r="N133" s="148" t="s">
        <v>41</v>
      </c>
      <c r="P133" s="149">
        <f t="shared" si="1"/>
        <v>0</v>
      </c>
      <c r="Q133" s="149">
        <v>0</v>
      </c>
      <c r="R133" s="149">
        <f t="shared" si="2"/>
        <v>0</v>
      </c>
      <c r="S133" s="149">
        <v>0</v>
      </c>
      <c r="T133" s="150">
        <f t="shared" si="3"/>
        <v>0</v>
      </c>
      <c r="AR133" s="151" t="s">
        <v>182</v>
      </c>
      <c r="AT133" s="151" t="s">
        <v>178</v>
      </c>
      <c r="AU133" s="151" t="s">
        <v>88</v>
      </c>
      <c r="AY133" s="13" t="s">
        <v>176</v>
      </c>
      <c r="BE133" s="152">
        <f t="shared" si="4"/>
        <v>0</v>
      </c>
      <c r="BF133" s="152">
        <f t="shared" si="5"/>
        <v>0</v>
      </c>
      <c r="BG133" s="152">
        <f t="shared" si="6"/>
        <v>0</v>
      </c>
      <c r="BH133" s="152">
        <f t="shared" si="7"/>
        <v>0</v>
      </c>
      <c r="BI133" s="152">
        <f t="shared" si="8"/>
        <v>0</v>
      </c>
      <c r="BJ133" s="13" t="s">
        <v>88</v>
      </c>
      <c r="BK133" s="152">
        <f t="shared" si="9"/>
        <v>0</v>
      </c>
      <c r="BL133" s="13" t="s">
        <v>182</v>
      </c>
      <c r="BM133" s="151" t="s">
        <v>2361</v>
      </c>
    </row>
    <row r="134" spans="2:65" s="1" customFormat="1" ht="24.25" customHeight="1">
      <c r="B134" s="28"/>
      <c r="C134" s="139" t="s">
        <v>218</v>
      </c>
      <c r="D134" s="139" t="s">
        <v>178</v>
      </c>
      <c r="E134" s="140" t="s">
        <v>241</v>
      </c>
      <c r="F134" s="141" t="s">
        <v>242</v>
      </c>
      <c r="G134" s="142" t="s">
        <v>181</v>
      </c>
      <c r="H134" s="143">
        <v>21.9</v>
      </c>
      <c r="I134" s="144"/>
      <c r="J134" s="145">
        <f t="shared" si="0"/>
        <v>0</v>
      </c>
      <c r="K134" s="146"/>
      <c r="L134" s="28"/>
      <c r="M134" s="147" t="s">
        <v>1</v>
      </c>
      <c r="N134" s="148" t="s">
        <v>41</v>
      </c>
      <c r="P134" s="149">
        <f t="shared" si="1"/>
        <v>0</v>
      </c>
      <c r="Q134" s="149">
        <v>0</v>
      </c>
      <c r="R134" s="149">
        <f t="shared" si="2"/>
        <v>0</v>
      </c>
      <c r="S134" s="149">
        <v>0</v>
      </c>
      <c r="T134" s="150">
        <f t="shared" si="3"/>
        <v>0</v>
      </c>
      <c r="AR134" s="151" t="s">
        <v>182</v>
      </c>
      <c r="AT134" s="151" t="s">
        <v>178</v>
      </c>
      <c r="AU134" s="151" t="s">
        <v>88</v>
      </c>
      <c r="AY134" s="13" t="s">
        <v>176</v>
      </c>
      <c r="BE134" s="152">
        <f t="shared" si="4"/>
        <v>0</v>
      </c>
      <c r="BF134" s="152">
        <f t="shared" si="5"/>
        <v>0</v>
      </c>
      <c r="BG134" s="152">
        <f t="shared" si="6"/>
        <v>0</v>
      </c>
      <c r="BH134" s="152">
        <f t="shared" si="7"/>
        <v>0</v>
      </c>
      <c r="BI134" s="152">
        <f t="shared" si="8"/>
        <v>0</v>
      </c>
      <c r="BJ134" s="13" t="s">
        <v>88</v>
      </c>
      <c r="BK134" s="152">
        <f t="shared" si="9"/>
        <v>0</v>
      </c>
      <c r="BL134" s="13" t="s">
        <v>182</v>
      </c>
      <c r="BM134" s="151" t="s">
        <v>2362</v>
      </c>
    </row>
    <row r="135" spans="2:65" s="1" customFormat="1" ht="24.25" customHeight="1">
      <c r="B135" s="28"/>
      <c r="C135" s="139" t="s">
        <v>222</v>
      </c>
      <c r="D135" s="139" t="s">
        <v>178</v>
      </c>
      <c r="E135" s="140" t="s">
        <v>2363</v>
      </c>
      <c r="F135" s="141" t="s">
        <v>2364</v>
      </c>
      <c r="G135" s="142" t="s">
        <v>181</v>
      </c>
      <c r="H135" s="143">
        <v>2.4</v>
      </c>
      <c r="I135" s="144"/>
      <c r="J135" s="145">
        <f t="shared" si="0"/>
        <v>0</v>
      </c>
      <c r="K135" s="146"/>
      <c r="L135" s="28"/>
      <c r="M135" s="147" t="s">
        <v>1</v>
      </c>
      <c r="N135" s="148" t="s">
        <v>41</v>
      </c>
      <c r="P135" s="149">
        <f t="shared" si="1"/>
        <v>0</v>
      </c>
      <c r="Q135" s="149">
        <v>0</v>
      </c>
      <c r="R135" s="149">
        <f t="shared" si="2"/>
        <v>0</v>
      </c>
      <c r="S135" s="149">
        <v>0</v>
      </c>
      <c r="T135" s="150">
        <f t="shared" si="3"/>
        <v>0</v>
      </c>
      <c r="AR135" s="151" t="s">
        <v>182</v>
      </c>
      <c r="AT135" s="151" t="s">
        <v>178</v>
      </c>
      <c r="AU135" s="151" t="s">
        <v>88</v>
      </c>
      <c r="AY135" s="13" t="s">
        <v>176</v>
      </c>
      <c r="BE135" s="152">
        <f t="shared" si="4"/>
        <v>0</v>
      </c>
      <c r="BF135" s="152">
        <f t="shared" si="5"/>
        <v>0</v>
      </c>
      <c r="BG135" s="152">
        <f t="shared" si="6"/>
        <v>0</v>
      </c>
      <c r="BH135" s="152">
        <f t="shared" si="7"/>
        <v>0</v>
      </c>
      <c r="BI135" s="152">
        <f t="shared" si="8"/>
        <v>0</v>
      </c>
      <c r="BJ135" s="13" t="s">
        <v>88</v>
      </c>
      <c r="BK135" s="152">
        <f t="shared" si="9"/>
        <v>0</v>
      </c>
      <c r="BL135" s="13" t="s">
        <v>182</v>
      </c>
      <c r="BM135" s="151" t="s">
        <v>2365</v>
      </c>
    </row>
    <row r="136" spans="2:65" s="1" customFormat="1" ht="16.5" customHeight="1">
      <c r="B136" s="28"/>
      <c r="C136" s="153" t="s">
        <v>226</v>
      </c>
      <c r="D136" s="153" t="s">
        <v>236</v>
      </c>
      <c r="E136" s="154" t="s">
        <v>2366</v>
      </c>
      <c r="F136" s="155" t="s">
        <v>2367</v>
      </c>
      <c r="G136" s="156" t="s">
        <v>229</v>
      </c>
      <c r="H136" s="157">
        <v>4.5359999999999996</v>
      </c>
      <c r="I136" s="158"/>
      <c r="J136" s="159">
        <f t="shared" si="0"/>
        <v>0</v>
      </c>
      <c r="K136" s="160"/>
      <c r="L136" s="161"/>
      <c r="M136" s="162" t="s">
        <v>1</v>
      </c>
      <c r="N136" s="163" t="s">
        <v>41</v>
      </c>
      <c r="P136" s="149">
        <f t="shared" si="1"/>
        <v>0</v>
      </c>
      <c r="Q136" s="149">
        <v>1</v>
      </c>
      <c r="R136" s="149">
        <f t="shared" si="2"/>
        <v>4.5359999999999996</v>
      </c>
      <c r="S136" s="149">
        <v>0</v>
      </c>
      <c r="T136" s="150">
        <f t="shared" si="3"/>
        <v>0</v>
      </c>
      <c r="AR136" s="151" t="s">
        <v>206</v>
      </c>
      <c r="AT136" s="151" t="s">
        <v>236</v>
      </c>
      <c r="AU136" s="151" t="s">
        <v>88</v>
      </c>
      <c r="AY136" s="13" t="s">
        <v>176</v>
      </c>
      <c r="BE136" s="152">
        <f t="shared" si="4"/>
        <v>0</v>
      </c>
      <c r="BF136" s="152">
        <f t="shared" si="5"/>
        <v>0</v>
      </c>
      <c r="BG136" s="152">
        <f t="shared" si="6"/>
        <v>0</v>
      </c>
      <c r="BH136" s="152">
        <f t="shared" si="7"/>
        <v>0</v>
      </c>
      <c r="BI136" s="152">
        <f t="shared" si="8"/>
        <v>0</v>
      </c>
      <c r="BJ136" s="13" t="s">
        <v>88</v>
      </c>
      <c r="BK136" s="152">
        <f t="shared" si="9"/>
        <v>0</v>
      </c>
      <c r="BL136" s="13" t="s">
        <v>182</v>
      </c>
      <c r="BM136" s="151" t="s">
        <v>2368</v>
      </c>
    </row>
    <row r="137" spans="2:65" s="11" customFormat="1" ht="22.75" customHeight="1">
      <c r="B137" s="127"/>
      <c r="D137" s="128" t="s">
        <v>74</v>
      </c>
      <c r="E137" s="137" t="s">
        <v>182</v>
      </c>
      <c r="F137" s="137" t="s">
        <v>348</v>
      </c>
      <c r="I137" s="130"/>
      <c r="J137" s="138">
        <f>BK137</f>
        <v>0</v>
      </c>
      <c r="L137" s="127"/>
      <c r="M137" s="132"/>
      <c r="P137" s="133">
        <f>P138</f>
        <v>0</v>
      </c>
      <c r="R137" s="133">
        <f>R138</f>
        <v>3.7815400000000001</v>
      </c>
      <c r="T137" s="134">
        <f>T138</f>
        <v>0</v>
      </c>
      <c r="AR137" s="128" t="s">
        <v>82</v>
      </c>
      <c r="AT137" s="135" t="s">
        <v>74</v>
      </c>
      <c r="AU137" s="135" t="s">
        <v>82</v>
      </c>
      <c r="AY137" s="128" t="s">
        <v>176</v>
      </c>
      <c r="BK137" s="136">
        <f>BK138</f>
        <v>0</v>
      </c>
    </row>
    <row r="138" spans="2:65" s="1" customFormat="1" ht="37.75" customHeight="1">
      <c r="B138" s="28"/>
      <c r="C138" s="139" t="s">
        <v>231</v>
      </c>
      <c r="D138" s="139" t="s">
        <v>178</v>
      </c>
      <c r="E138" s="140" t="s">
        <v>2369</v>
      </c>
      <c r="F138" s="141" t="s">
        <v>2370</v>
      </c>
      <c r="G138" s="142" t="s">
        <v>181</v>
      </c>
      <c r="H138" s="143">
        <v>2</v>
      </c>
      <c r="I138" s="144"/>
      <c r="J138" s="145">
        <f>ROUND(I138*H138,2)</f>
        <v>0</v>
      </c>
      <c r="K138" s="146"/>
      <c r="L138" s="28"/>
      <c r="M138" s="147" t="s">
        <v>1</v>
      </c>
      <c r="N138" s="148" t="s">
        <v>41</v>
      </c>
      <c r="P138" s="149">
        <f>O138*H138</f>
        <v>0</v>
      </c>
      <c r="Q138" s="149">
        <v>1.8907700000000001</v>
      </c>
      <c r="R138" s="149">
        <f>Q138*H138</f>
        <v>3.7815400000000001</v>
      </c>
      <c r="S138" s="149">
        <v>0</v>
      </c>
      <c r="T138" s="150">
        <f>S138*H138</f>
        <v>0</v>
      </c>
      <c r="AR138" s="151" t="s">
        <v>182</v>
      </c>
      <c r="AT138" s="151" t="s">
        <v>178</v>
      </c>
      <c r="AU138" s="151" t="s">
        <v>88</v>
      </c>
      <c r="AY138" s="13" t="s">
        <v>176</v>
      </c>
      <c r="BE138" s="152">
        <f>IF(N138="základná",J138,0)</f>
        <v>0</v>
      </c>
      <c r="BF138" s="152">
        <f>IF(N138="znížená",J138,0)</f>
        <v>0</v>
      </c>
      <c r="BG138" s="152">
        <f>IF(N138="zákl. prenesená",J138,0)</f>
        <v>0</v>
      </c>
      <c r="BH138" s="152">
        <f>IF(N138="zníž. prenesená",J138,0)</f>
        <v>0</v>
      </c>
      <c r="BI138" s="152">
        <f>IF(N138="nulová",J138,0)</f>
        <v>0</v>
      </c>
      <c r="BJ138" s="13" t="s">
        <v>88</v>
      </c>
      <c r="BK138" s="152">
        <f>ROUND(I138*H138,2)</f>
        <v>0</v>
      </c>
      <c r="BL138" s="13" t="s">
        <v>182</v>
      </c>
      <c r="BM138" s="151" t="s">
        <v>2371</v>
      </c>
    </row>
    <row r="139" spans="2:65" s="11" customFormat="1" ht="22.75" customHeight="1">
      <c r="B139" s="127"/>
      <c r="D139" s="128" t="s">
        <v>74</v>
      </c>
      <c r="E139" s="137" t="s">
        <v>206</v>
      </c>
      <c r="F139" s="137" t="s">
        <v>2372</v>
      </c>
      <c r="I139" s="130"/>
      <c r="J139" s="138">
        <f>BK139</f>
        <v>0</v>
      </c>
      <c r="L139" s="127"/>
      <c r="M139" s="132"/>
      <c r="P139" s="133">
        <f>SUM(P140:P158)</f>
        <v>0</v>
      </c>
      <c r="R139" s="133">
        <f>SUM(R140:R158)</f>
        <v>3.1993009399999996</v>
      </c>
      <c r="T139" s="134">
        <f>SUM(T140:T158)</f>
        <v>0</v>
      </c>
      <c r="AR139" s="128" t="s">
        <v>82</v>
      </c>
      <c r="AT139" s="135" t="s">
        <v>74</v>
      </c>
      <c r="AU139" s="135" t="s">
        <v>82</v>
      </c>
      <c r="AY139" s="128" t="s">
        <v>176</v>
      </c>
      <c r="BK139" s="136">
        <f>SUM(BK140:BK158)</f>
        <v>0</v>
      </c>
    </row>
    <row r="140" spans="2:65" s="1" customFormat="1" ht="33" customHeight="1">
      <c r="B140" s="28"/>
      <c r="C140" s="139" t="s">
        <v>235</v>
      </c>
      <c r="D140" s="139" t="s">
        <v>178</v>
      </c>
      <c r="E140" s="140" t="s">
        <v>2373</v>
      </c>
      <c r="F140" s="141" t="s">
        <v>2374</v>
      </c>
      <c r="G140" s="142" t="s">
        <v>261</v>
      </c>
      <c r="H140" s="143">
        <v>25</v>
      </c>
      <c r="I140" s="144"/>
      <c r="J140" s="145">
        <f t="shared" ref="J140:J158" si="10">ROUND(I140*H140,2)</f>
        <v>0</v>
      </c>
      <c r="K140" s="146"/>
      <c r="L140" s="28"/>
      <c r="M140" s="147" t="s">
        <v>1</v>
      </c>
      <c r="N140" s="148" t="s">
        <v>41</v>
      </c>
      <c r="P140" s="149">
        <f t="shared" ref="P140:P158" si="11">O140*H140</f>
        <v>0</v>
      </c>
      <c r="Q140" s="149">
        <v>0</v>
      </c>
      <c r="R140" s="149">
        <f t="shared" ref="R140:R158" si="12">Q140*H140</f>
        <v>0</v>
      </c>
      <c r="S140" s="149">
        <v>0</v>
      </c>
      <c r="T140" s="150">
        <f t="shared" ref="T140:T158" si="13">S140*H140</f>
        <v>0</v>
      </c>
      <c r="AR140" s="151" t="s">
        <v>182</v>
      </c>
      <c r="AT140" s="151" t="s">
        <v>178</v>
      </c>
      <c r="AU140" s="151" t="s">
        <v>88</v>
      </c>
      <c r="AY140" s="13" t="s">
        <v>176</v>
      </c>
      <c r="BE140" s="152">
        <f t="shared" ref="BE140:BE158" si="14">IF(N140="základná",J140,0)</f>
        <v>0</v>
      </c>
      <c r="BF140" s="152">
        <f t="shared" ref="BF140:BF158" si="15">IF(N140="znížená",J140,0)</f>
        <v>0</v>
      </c>
      <c r="BG140" s="152">
        <f t="shared" ref="BG140:BG158" si="16">IF(N140="zákl. prenesená",J140,0)</f>
        <v>0</v>
      </c>
      <c r="BH140" s="152">
        <f t="shared" ref="BH140:BH158" si="17">IF(N140="zníž. prenesená",J140,0)</f>
        <v>0</v>
      </c>
      <c r="BI140" s="152">
        <f t="shared" ref="BI140:BI158" si="18">IF(N140="nulová",J140,0)</f>
        <v>0</v>
      </c>
      <c r="BJ140" s="13" t="s">
        <v>88</v>
      </c>
      <c r="BK140" s="152">
        <f t="shared" ref="BK140:BK158" si="19">ROUND(I140*H140,2)</f>
        <v>0</v>
      </c>
      <c r="BL140" s="13" t="s">
        <v>182</v>
      </c>
      <c r="BM140" s="151" t="s">
        <v>2375</v>
      </c>
    </row>
    <row r="141" spans="2:65" s="1" customFormat="1" ht="24.25" customHeight="1">
      <c r="B141" s="28"/>
      <c r="C141" s="153" t="s">
        <v>240</v>
      </c>
      <c r="D141" s="153" t="s">
        <v>236</v>
      </c>
      <c r="E141" s="154" t="s">
        <v>2376</v>
      </c>
      <c r="F141" s="155" t="s">
        <v>2377</v>
      </c>
      <c r="G141" s="156" t="s">
        <v>261</v>
      </c>
      <c r="H141" s="157">
        <v>25</v>
      </c>
      <c r="I141" s="158"/>
      <c r="J141" s="159">
        <f t="shared" si="10"/>
        <v>0</v>
      </c>
      <c r="K141" s="160"/>
      <c r="L141" s="161"/>
      <c r="M141" s="162" t="s">
        <v>1</v>
      </c>
      <c r="N141" s="163" t="s">
        <v>41</v>
      </c>
      <c r="P141" s="149">
        <f t="shared" si="11"/>
        <v>0</v>
      </c>
      <c r="Q141" s="149">
        <v>1.0499999999999999E-3</v>
      </c>
      <c r="R141" s="149">
        <f t="shared" si="12"/>
        <v>2.6249999999999999E-2</v>
      </c>
      <c r="S141" s="149">
        <v>0</v>
      </c>
      <c r="T141" s="150">
        <f t="shared" si="13"/>
        <v>0</v>
      </c>
      <c r="AR141" s="151" t="s">
        <v>206</v>
      </c>
      <c r="AT141" s="151" t="s">
        <v>236</v>
      </c>
      <c r="AU141" s="151" t="s">
        <v>88</v>
      </c>
      <c r="AY141" s="13" t="s">
        <v>176</v>
      </c>
      <c r="BE141" s="152">
        <f t="shared" si="14"/>
        <v>0</v>
      </c>
      <c r="BF141" s="152">
        <f t="shared" si="15"/>
        <v>0</v>
      </c>
      <c r="BG141" s="152">
        <f t="shared" si="16"/>
        <v>0</v>
      </c>
      <c r="BH141" s="152">
        <f t="shared" si="17"/>
        <v>0</v>
      </c>
      <c r="BI141" s="152">
        <f t="shared" si="18"/>
        <v>0</v>
      </c>
      <c r="BJ141" s="13" t="s">
        <v>88</v>
      </c>
      <c r="BK141" s="152">
        <f t="shared" si="19"/>
        <v>0</v>
      </c>
      <c r="BL141" s="13" t="s">
        <v>182</v>
      </c>
      <c r="BM141" s="151" t="s">
        <v>2378</v>
      </c>
    </row>
    <row r="142" spans="2:65" s="1" customFormat="1" ht="24.25" customHeight="1">
      <c r="B142" s="28"/>
      <c r="C142" s="153" t="s">
        <v>244</v>
      </c>
      <c r="D142" s="153" t="s">
        <v>236</v>
      </c>
      <c r="E142" s="154" t="s">
        <v>2379</v>
      </c>
      <c r="F142" s="155" t="s">
        <v>2380</v>
      </c>
      <c r="G142" s="156" t="s">
        <v>334</v>
      </c>
      <c r="H142" s="157">
        <v>2</v>
      </c>
      <c r="I142" s="158"/>
      <c r="J142" s="159">
        <f t="shared" si="10"/>
        <v>0</v>
      </c>
      <c r="K142" s="160"/>
      <c r="L142" s="161"/>
      <c r="M142" s="162" t="s">
        <v>1</v>
      </c>
      <c r="N142" s="163" t="s">
        <v>41</v>
      </c>
      <c r="P142" s="149">
        <f t="shared" si="11"/>
        <v>0</v>
      </c>
      <c r="Q142" s="149">
        <v>2.7999999999999998E-4</v>
      </c>
      <c r="R142" s="149">
        <f t="shared" si="12"/>
        <v>5.5999999999999995E-4</v>
      </c>
      <c r="S142" s="149">
        <v>0</v>
      </c>
      <c r="T142" s="150">
        <f t="shared" si="13"/>
        <v>0</v>
      </c>
      <c r="AR142" s="151" t="s">
        <v>206</v>
      </c>
      <c r="AT142" s="151" t="s">
        <v>236</v>
      </c>
      <c r="AU142" s="151" t="s">
        <v>88</v>
      </c>
      <c r="AY142" s="13" t="s">
        <v>176</v>
      </c>
      <c r="BE142" s="152">
        <f t="shared" si="14"/>
        <v>0</v>
      </c>
      <c r="BF142" s="152">
        <f t="shared" si="15"/>
        <v>0</v>
      </c>
      <c r="BG142" s="152">
        <f t="shared" si="16"/>
        <v>0</v>
      </c>
      <c r="BH142" s="152">
        <f t="shared" si="17"/>
        <v>0</v>
      </c>
      <c r="BI142" s="152">
        <f t="shared" si="18"/>
        <v>0</v>
      </c>
      <c r="BJ142" s="13" t="s">
        <v>88</v>
      </c>
      <c r="BK142" s="152">
        <f t="shared" si="19"/>
        <v>0</v>
      </c>
      <c r="BL142" s="13" t="s">
        <v>182</v>
      </c>
      <c r="BM142" s="151" t="s">
        <v>2381</v>
      </c>
    </row>
    <row r="143" spans="2:65" s="1" customFormat="1" ht="33" customHeight="1">
      <c r="B143" s="28"/>
      <c r="C143" s="139" t="s">
        <v>250</v>
      </c>
      <c r="D143" s="139" t="s">
        <v>178</v>
      </c>
      <c r="E143" s="140" t="s">
        <v>2382</v>
      </c>
      <c r="F143" s="141" t="s">
        <v>2383</v>
      </c>
      <c r="G143" s="142" t="s">
        <v>261</v>
      </c>
      <c r="H143" s="143">
        <v>20</v>
      </c>
      <c r="I143" s="144"/>
      <c r="J143" s="145">
        <f t="shared" si="10"/>
        <v>0</v>
      </c>
      <c r="K143" s="146"/>
      <c r="L143" s="28"/>
      <c r="M143" s="147" t="s">
        <v>1</v>
      </c>
      <c r="N143" s="148" t="s">
        <v>41</v>
      </c>
      <c r="P143" s="149">
        <f t="shared" si="11"/>
        <v>0</v>
      </c>
      <c r="Q143" s="149">
        <v>0</v>
      </c>
      <c r="R143" s="149">
        <f t="shared" si="12"/>
        <v>0</v>
      </c>
      <c r="S143" s="149">
        <v>0</v>
      </c>
      <c r="T143" s="150">
        <f t="shared" si="13"/>
        <v>0</v>
      </c>
      <c r="AR143" s="151" t="s">
        <v>182</v>
      </c>
      <c r="AT143" s="151" t="s">
        <v>178</v>
      </c>
      <c r="AU143" s="151" t="s">
        <v>88</v>
      </c>
      <c r="AY143" s="13" t="s">
        <v>176</v>
      </c>
      <c r="BE143" s="152">
        <f t="shared" si="14"/>
        <v>0</v>
      </c>
      <c r="BF143" s="152">
        <f t="shared" si="15"/>
        <v>0</v>
      </c>
      <c r="BG143" s="152">
        <f t="shared" si="16"/>
        <v>0</v>
      </c>
      <c r="BH143" s="152">
        <f t="shared" si="17"/>
        <v>0</v>
      </c>
      <c r="BI143" s="152">
        <f t="shared" si="18"/>
        <v>0</v>
      </c>
      <c r="BJ143" s="13" t="s">
        <v>88</v>
      </c>
      <c r="BK143" s="152">
        <f t="shared" si="19"/>
        <v>0</v>
      </c>
      <c r="BL143" s="13" t="s">
        <v>182</v>
      </c>
      <c r="BM143" s="151" t="s">
        <v>2384</v>
      </c>
    </row>
    <row r="144" spans="2:65" s="1" customFormat="1" ht="24.25" customHeight="1">
      <c r="B144" s="28"/>
      <c r="C144" s="139" t="s">
        <v>254</v>
      </c>
      <c r="D144" s="139" t="s">
        <v>178</v>
      </c>
      <c r="E144" s="140" t="s">
        <v>2385</v>
      </c>
      <c r="F144" s="141" t="s">
        <v>2386</v>
      </c>
      <c r="G144" s="142" t="s">
        <v>334</v>
      </c>
      <c r="H144" s="143">
        <v>1</v>
      </c>
      <c r="I144" s="144"/>
      <c r="J144" s="145">
        <f t="shared" si="10"/>
        <v>0</v>
      </c>
      <c r="K144" s="146"/>
      <c r="L144" s="28"/>
      <c r="M144" s="147" t="s">
        <v>1</v>
      </c>
      <c r="N144" s="148" t="s">
        <v>41</v>
      </c>
      <c r="P144" s="149">
        <f t="shared" si="11"/>
        <v>0</v>
      </c>
      <c r="Q144" s="149">
        <v>2.0000000000000002E-5</v>
      </c>
      <c r="R144" s="149">
        <f t="shared" si="12"/>
        <v>2.0000000000000002E-5</v>
      </c>
      <c r="S144" s="149">
        <v>0</v>
      </c>
      <c r="T144" s="150">
        <f t="shared" si="13"/>
        <v>0</v>
      </c>
      <c r="AR144" s="151" t="s">
        <v>182</v>
      </c>
      <c r="AT144" s="151" t="s">
        <v>178</v>
      </c>
      <c r="AU144" s="151" t="s">
        <v>88</v>
      </c>
      <c r="AY144" s="13" t="s">
        <v>176</v>
      </c>
      <c r="BE144" s="152">
        <f t="shared" si="14"/>
        <v>0</v>
      </c>
      <c r="BF144" s="152">
        <f t="shared" si="15"/>
        <v>0</v>
      </c>
      <c r="BG144" s="152">
        <f t="shared" si="16"/>
        <v>0</v>
      </c>
      <c r="BH144" s="152">
        <f t="shared" si="17"/>
        <v>0</v>
      </c>
      <c r="BI144" s="152">
        <f t="shared" si="18"/>
        <v>0</v>
      </c>
      <c r="BJ144" s="13" t="s">
        <v>88</v>
      </c>
      <c r="BK144" s="152">
        <f t="shared" si="19"/>
        <v>0</v>
      </c>
      <c r="BL144" s="13" t="s">
        <v>182</v>
      </c>
      <c r="BM144" s="151" t="s">
        <v>2387</v>
      </c>
    </row>
    <row r="145" spans="2:65" s="1" customFormat="1" ht="24.25" customHeight="1">
      <c r="B145" s="28"/>
      <c r="C145" s="153" t="s">
        <v>258</v>
      </c>
      <c r="D145" s="153" t="s">
        <v>236</v>
      </c>
      <c r="E145" s="154" t="s">
        <v>2388</v>
      </c>
      <c r="F145" s="155" t="s">
        <v>2389</v>
      </c>
      <c r="G145" s="156" t="s">
        <v>334</v>
      </c>
      <c r="H145" s="157">
        <v>1</v>
      </c>
      <c r="I145" s="158"/>
      <c r="J145" s="159">
        <f t="shared" si="10"/>
        <v>0</v>
      </c>
      <c r="K145" s="160"/>
      <c r="L145" s="161"/>
      <c r="M145" s="162" t="s">
        <v>1</v>
      </c>
      <c r="N145" s="163" t="s">
        <v>41</v>
      </c>
      <c r="P145" s="149">
        <f t="shared" si="11"/>
        <v>0</v>
      </c>
      <c r="Q145" s="149">
        <v>6.4000000000000005E-4</v>
      </c>
      <c r="R145" s="149">
        <f t="shared" si="12"/>
        <v>6.4000000000000005E-4</v>
      </c>
      <c r="S145" s="149">
        <v>0</v>
      </c>
      <c r="T145" s="150">
        <f t="shared" si="13"/>
        <v>0</v>
      </c>
      <c r="AR145" s="151" t="s">
        <v>206</v>
      </c>
      <c r="AT145" s="151" t="s">
        <v>236</v>
      </c>
      <c r="AU145" s="151" t="s">
        <v>88</v>
      </c>
      <c r="AY145" s="13" t="s">
        <v>176</v>
      </c>
      <c r="BE145" s="152">
        <f t="shared" si="14"/>
        <v>0</v>
      </c>
      <c r="BF145" s="152">
        <f t="shared" si="15"/>
        <v>0</v>
      </c>
      <c r="BG145" s="152">
        <f t="shared" si="16"/>
        <v>0</v>
      </c>
      <c r="BH145" s="152">
        <f t="shared" si="17"/>
        <v>0</v>
      </c>
      <c r="BI145" s="152">
        <f t="shared" si="18"/>
        <v>0</v>
      </c>
      <c r="BJ145" s="13" t="s">
        <v>88</v>
      </c>
      <c r="BK145" s="152">
        <f t="shared" si="19"/>
        <v>0</v>
      </c>
      <c r="BL145" s="13" t="s">
        <v>182</v>
      </c>
      <c r="BM145" s="151" t="s">
        <v>2390</v>
      </c>
    </row>
    <row r="146" spans="2:65" s="1" customFormat="1" ht="24.25" customHeight="1">
      <c r="B146" s="28"/>
      <c r="C146" s="139" t="s">
        <v>263</v>
      </c>
      <c r="D146" s="139" t="s">
        <v>178</v>
      </c>
      <c r="E146" s="140" t="s">
        <v>2391</v>
      </c>
      <c r="F146" s="141" t="s">
        <v>2392</v>
      </c>
      <c r="G146" s="142" t="s">
        <v>334</v>
      </c>
      <c r="H146" s="143">
        <v>1</v>
      </c>
      <c r="I146" s="144"/>
      <c r="J146" s="145">
        <f t="shared" si="10"/>
        <v>0</v>
      </c>
      <c r="K146" s="146"/>
      <c r="L146" s="28"/>
      <c r="M146" s="147" t="s">
        <v>1</v>
      </c>
      <c r="N146" s="148" t="s">
        <v>41</v>
      </c>
      <c r="P146" s="149">
        <f t="shared" si="11"/>
        <v>0</v>
      </c>
      <c r="Q146" s="149">
        <v>6.8000000000000005E-4</v>
      </c>
      <c r="R146" s="149">
        <f t="shared" si="12"/>
        <v>6.8000000000000005E-4</v>
      </c>
      <c r="S146" s="149">
        <v>0</v>
      </c>
      <c r="T146" s="150">
        <f t="shared" si="13"/>
        <v>0</v>
      </c>
      <c r="AR146" s="151" t="s">
        <v>182</v>
      </c>
      <c r="AT146" s="151" t="s">
        <v>178</v>
      </c>
      <c r="AU146" s="151" t="s">
        <v>88</v>
      </c>
      <c r="AY146" s="13" t="s">
        <v>176</v>
      </c>
      <c r="BE146" s="152">
        <f t="shared" si="14"/>
        <v>0</v>
      </c>
      <c r="BF146" s="152">
        <f t="shared" si="15"/>
        <v>0</v>
      </c>
      <c r="BG146" s="152">
        <f t="shared" si="16"/>
        <v>0</v>
      </c>
      <c r="BH146" s="152">
        <f t="shared" si="17"/>
        <v>0</v>
      </c>
      <c r="BI146" s="152">
        <f t="shared" si="18"/>
        <v>0</v>
      </c>
      <c r="BJ146" s="13" t="s">
        <v>88</v>
      </c>
      <c r="BK146" s="152">
        <f t="shared" si="19"/>
        <v>0</v>
      </c>
      <c r="BL146" s="13" t="s">
        <v>182</v>
      </c>
      <c r="BM146" s="151" t="s">
        <v>2393</v>
      </c>
    </row>
    <row r="147" spans="2:65" s="1" customFormat="1" ht="16.5" customHeight="1">
      <c r="B147" s="28"/>
      <c r="C147" s="153" t="s">
        <v>267</v>
      </c>
      <c r="D147" s="153" t="s">
        <v>236</v>
      </c>
      <c r="E147" s="154" t="s">
        <v>2394</v>
      </c>
      <c r="F147" s="155" t="s">
        <v>2395</v>
      </c>
      <c r="G147" s="156" t="s">
        <v>334</v>
      </c>
      <c r="H147" s="157">
        <v>1</v>
      </c>
      <c r="I147" s="158"/>
      <c r="J147" s="159">
        <f t="shared" si="10"/>
        <v>0</v>
      </c>
      <c r="K147" s="160"/>
      <c r="L147" s="161"/>
      <c r="M147" s="162" t="s">
        <v>1</v>
      </c>
      <c r="N147" s="163" t="s">
        <v>41</v>
      </c>
      <c r="P147" s="149">
        <f t="shared" si="11"/>
        <v>0</v>
      </c>
      <c r="Q147" s="149">
        <v>6.3E-3</v>
      </c>
      <c r="R147" s="149">
        <f t="shared" si="12"/>
        <v>6.3E-3</v>
      </c>
      <c r="S147" s="149">
        <v>0</v>
      </c>
      <c r="T147" s="150">
        <f t="shared" si="13"/>
        <v>0</v>
      </c>
      <c r="AR147" s="151" t="s">
        <v>206</v>
      </c>
      <c r="AT147" s="151" t="s">
        <v>236</v>
      </c>
      <c r="AU147" s="151" t="s">
        <v>88</v>
      </c>
      <c r="AY147" s="13" t="s">
        <v>176</v>
      </c>
      <c r="BE147" s="152">
        <f t="shared" si="14"/>
        <v>0</v>
      </c>
      <c r="BF147" s="152">
        <f t="shared" si="15"/>
        <v>0</v>
      </c>
      <c r="BG147" s="152">
        <f t="shared" si="16"/>
        <v>0</v>
      </c>
      <c r="BH147" s="152">
        <f t="shared" si="17"/>
        <v>0</v>
      </c>
      <c r="BI147" s="152">
        <f t="shared" si="18"/>
        <v>0</v>
      </c>
      <c r="BJ147" s="13" t="s">
        <v>88</v>
      </c>
      <c r="BK147" s="152">
        <f t="shared" si="19"/>
        <v>0</v>
      </c>
      <c r="BL147" s="13" t="s">
        <v>182</v>
      </c>
      <c r="BM147" s="151" t="s">
        <v>2396</v>
      </c>
    </row>
    <row r="148" spans="2:65" s="1" customFormat="1" ht="33" customHeight="1">
      <c r="B148" s="28"/>
      <c r="C148" s="139" t="s">
        <v>7</v>
      </c>
      <c r="D148" s="139" t="s">
        <v>178</v>
      </c>
      <c r="E148" s="140" t="s">
        <v>2397</v>
      </c>
      <c r="F148" s="141" t="s">
        <v>2398</v>
      </c>
      <c r="G148" s="142" t="s">
        <v>334</v>
      </c>
      <c r="H148" s="143">
        <v>1</v>
      </c>
      <c r="I148" s="144"/>
      <c r="J148" s="145">
        <f t="shared" si="10"/>
        <v>0</v>
      </c>
      <c r="K148" s="146"/>
      <c r="L148" s="28"/>
      <c r="M148" s="147" t="s">
        <v>1</v>
      </c>
      <c r="N148" s="148" t="s">
        <v>41</v>
      </c>
      <c r="P148" s="149">
        <f t="shared" si="11"/>
        <v>0</v>
      </c>
      <c r="Q148" s="149">
        <v>0</v>
      </c>
      <c r="R148" s="149">
        <f t="shared" si="12"/>
        <v>0</v>
      </c>
      <c r="S148" s="149">
        <v>0</v>
      </c>
      <c r="T148" s="150">
        <f t="shared" si="13"/>
        <v>0</v>
      </c>
      <c r="AR148" s="151" t="s">
        <v>182</v>
      </c>
      <c r="AT148" s="151" t="s">
        <v>178</v>
      </c>
      <c r="AU148" s="151" t="s">
        <v>88</v>
      </c>
      <c r="AY148" s="13" t="s">
        <v>176</v>
      </c>
      <c r="BE148" s="152">
        <f t="shared" si="14"/>
        <v>0</v>
      </c>
      <c r="BF148" s="152">
        <f t="shared" si="15"/>
        <v>0</v>
      </c>
      <c r="BG148" s="152">
        <f t="shared" si="16"/>
        <v>0</v>
      </c>
      <c r="BH148" s="152">
        <f t="shared" si="17"/>
        <v>0</v>
      </c>
      <c r="BI148" s="152">
        <f t="shared" si="18"/>
        <v>0</v>
      </c>
      <c r="BJ148" s="13" t="s">
        <v>88</v>
      </c>
      <c r="BK148" s="152">
        <f t="shared" si="19"/>
        <v>0</v>
      </c>
      <c r="BL148" s="13" t="s">
        <v>182</v>
      </c>
      <c r="BM148" s="151" t="s">
        <v>2399</v>
      </c>
    </row>
    <row r="149" spans="2:65" s="1" customFormat="1" ht="33" customHeight="1">
      <c r="B149" s="28"/>
      <c r="C149" s="153" t="s">
        <v>274</v>
      </c>
      <c r="D149" s="153" t="s">
        <v>236</v>
      </c>
      <c r="E149" s="154" t="s">
        <v>2400</v>
      </c>
      <c r="F149" s="155" t="s">
        <v>2401</v>
      </c>
      <c r="G149" s="156" t="s">
        <v>334</v>
      </c>
      <c r="H149" s="157">
        <v>1</v>
      </c>
      <c r="I149" s="158"/>
      <c r="J149" s="159">
        <f t="shared" si="10"/>
        <v>0</v>
      </c>
      <c r="K149" s="160"/>
      <c r="L149" s="161"/>
      <c r="M149" s="162" t="s">
        <v>1</v>
      </c>
      <c r="N149" s="163" t="s">
        <v>41</v>
      </c>
      <c r="P149" s="149">
        <f t="shared" si="11"/>
        <v>0</v>
      </c>
      <c r="Q149" s="149">
        <v>3.2000000000000002E-3</v>
      </c>
      <c r="R149" s="149">
        <f t="shared" si="12"/>
        <v>3.2000000000000002E-3</v>
      </c>
      <c r="S149" s="149">
        <v>0</v>
      </c>
      <c r="T149" s="150">
        <f t="shared" si="13"/>
        <v>0</v>
      </c>
      <c r="AR149" s="151" t="s">
        <v>206</v>
      </c>
      <c r="AT149" s="151" t="s">
        <v>236</v>
      </c>
      <c r="AU149" s="151" t="s">
        <v>88</v>
      </c>
      <c r="AY149" s="13" t="s">
        <v>176</v>
      </c>
      <c r="BE149" s="152">
        <f t="shared" si="14"/>
        <v>0</v>
      </c>
      <c r="BF149" s="152">
        <f t="shared" si="15"/>
        <v>0</v>
      </c>
      <c r="BG149" s="152">
        <f t="shared" si="16"/>
        <v>0</v>
      </c>
      <c r="BH149" s="152">
        <f t="shared" si="17"/>
        <v>0</v>
      </c>
      <c r="BI149" s="152">
        <f t="shared" si="18"/>
        <v>0</v>
      </c>
      <c r="BJ149" s="13" t="s">
        <v>88</v>
      </c>
      <c r="BK149" s="152">
        <f t="shared" si="19"/>
        <v>0</v>
      </c>
      <c r="BL149" s="13" t="s">
        <v>182</v>
      </c>
      <c r="BM149" s="151" t="s">
        <v>2402</v>
      </c>
    </row>
    <row r="150" spans="2:65" s="1" customFormat="1" ht="16.5" customHeight="1">
      <c r="B150" s="28"/>
      <c r="C150" s="139" t="s">
        <v>278</v>
      </c>
      <c r="D150" s="139" t="s">
        <v>178</v>
      </c>
      <c r="E150" s="140" t="s">
        <v>2403</v>
      </c>
      <c r="F150" s="141" t="s">
        <v>2404</v>
      </c>
      <c r="G150" s="142" t="s">
        <v>334</v>
      </c>
      <c r="H150" s="143">
        <v>1</v>
      </c>
      <c r="I150" s="144"/>
      <c r="J150" s="145">
        <f t="shared" si="10"/>
        <v>0</v>
      </c>
      <c r="K150" s="146"/>
      <c r="L150" s="28"/>
      <c r="M150" s="147" t="s">
        <v>1</v>
      </c>
      <c r="N150" s="148" t="s">
        <v>41</v>
      </c>
      <c r="P150" s="149">
        <f t="shared" si="11"/>
        <v>0</v>
      </c>
      <c r="Q150" s="149">
        <v>0</v>
      </c>
      <c r="R150" s="149">
        <f t="shared" si="12"/>
        <v>0</v>
      </c>
      <c r="S150" s="149">
        <v>0</v>
      </c>
      <c r="T150" s="150">
        <f t="shared" si="13"/>
        <v>0</v>
      </c>
      <c r="AR150" s="151" t="s">
        <v>182</v>
      </c>
      <c r="AT150" s="151" t="s">
        <v>178</v>
      </c>
      <c r="AU150" s="151" t="s">
        <v>88</v>
      </c>
      <c r="AY150" s="13" t="s">
        <v>176</v>
      </c>
      <c r="BE150" s="152">
        <f t="shared" si="14"/>
        <v>0</v>
      </c>
      <c r="BF150" s="152">
        <f t="shared" si="15"/>
        <v>0</v>
      </c>
      <c r="BG150" s="152">
        <f t="shared" si="16"/>
        <v>0</v>
      </c>
      <c r="BH150" s="152">
        <f t="shared" si="17"/>
        <v>0</v>
      </c>
      <c r="BI150" s="152">
        <f t="shared" si="18"/>
        <v>0</v>
      </c>
      <c r="BJ150" s="13" t="s">
        <v>88</v>
      </c>
      <c r="BK150" s="152">
        <f t="shared" si="19"/>
        <v>0</v>
      </c>
      <c r="BL150" s="13" t="s">
        <v>182</v>
      </c>
      <c r="BM150" s="151" t="s">
        <v>2405</v>
      </c>
    </row>
    <row r="151" spans="2:65" s="1" customFormat="1" ht="16.5" customHeight="1">
      <c r="B151" s="28"/>
      <c r="C151" s="139" t="s">
        <v>282</v>
      </c>
      <c r="D151" s="139" t="s">
        <v>178</v>
      </c>
      <c r="E151" s="140" t="s">
        <v>2406</v>
      </c>
      <c r="F151" s="141" t="s">
        <v>2407</v>
      </c>
      <c r="G151" s="142" t="s">
        <v>334</v>
      </c>
      <c r="H151" s="143">
        <v>1</v>
      </c>
      <c r="I151" s="144"/>
      <c r="J151" s="145">
        <f t="shared" si="10"/>
        <v>0</v>
      </c>
      <c r="K151" s="146"/>
      <c r="L151" s="28"/>
      <c r="M151" s="147" t="s">
        <v>1</v>
      </c>
      <c r="N151" s="148" t="s">
        <v>41</v>
      </c>
      <c r="P151" s="149">
        <f t="shared" si="11"/>
        <v>0</v>
      </c>
      <c r="Q151" s="149">
        <v>0</v>
      </c>
      <c r="R151" s="149">
        <f t="shared" si="12"/>
        <v>0</v>
      </c>
      <c r="S151" s="149">
        <v>0</v>
      </c>
      <c r="T151" s="150">
        <f t="shared" si="13"/>
        <v>0</v>
      </c>
      <c r="AR151" s="151" t="s">
        <v>182</v>
      </c>
      <c r="AT151" s="151" t="s">
        <v>178</v>
      </c>
      <c r="AU151" s="151" t="s">
        <v>88</v>
      </c>
      <c r="AY151" s="13" t="s">
        <v>176</v>
      </c>
      <c r="BE151" s="152">
        <f t="shared" si="14"/>
        <v>0</v>
      </c>
      <c r="BF151" s="152">
        <f t="shared" si="15"/>
        <v>0</v>
      </c>
      <c r="BG151" s="152">
        <f t="shared" si="16"/>
        <v>0</v>
      </c>
      <c r="BH151" s="152">
        <f t="shared" si="17"/>
        <v>0</v>
      </c>
      <c r="BI151" s="152">
        <f t="shared" si="18"/>
        <v>0</v>
      </c>
      <c r="BJ151" s="13" t="s">
        <v>88</v>
      </c>
      <c r="BK151" s="152">
        <f t="shared" si="19"/>
        <v>0</v>
      </c>
      <c r="BL151" s="13" t="s">
        <v>182</v>
      </c>
      <c r="BM151" s="151" t="s">
        <v>2408</v>
      </c>
    </row>
    <row r="152" spans="2:65" s="1" customFormat="1" ht="24.25" customHeight="1">
      <c r="B152" s="28"/>
      <c r="C152" s="139" t="s">
        <v>286</v>
      </c>
      <c r="D152" s="139" t="s">
        <v>178</v>
      </c>
      <c r="E152" s="140" t="s">
        <v>2409</v>
      </c>
      <c r="F152" s="141" t="s">
        <v>2410</v>
      </c>
      <c r="G152" s="142" t="s">
        <v>261</v>
      </c>
      <c r="H152" s="143">
        <v>25</v>
      </c>
      <c r="I152" s="144"/>
      <c r="J152" s="145">
        <f t="shared" si="10"/>
        <v>0</v>
      </c>
      <c r="K152" s="146"/>
      <c r="L152" s="28"/>
      <c r="M152" s="147" t="s">
        <v>1</v>
      </c>
      <c r="N152" s="148" t="s">
        <v>41</v>
      </c>
      <c r="P152" s="149">
        <f t="shared" si="11"/>
        <v>0</v>
      </c>
      <c r="Q152" s="149">
        <v>0</v>
      </c>
      <c r="R152" s="149">
        <f t="shared" si="12"/>
        <v>0</v>
      </c>
      <c r="S152" s="149">
        <v>0</v>
      </c>
      <c r="T152" s="150">
        <f t="shared" si="13"/>
        <v>0</v>
      </c>
      <c r="AR152" s="151" t="s">
        <v>182</v>
      </c>
      <c r="AT152" s="151" t="s">
        <v>178</v>
      </c>
      <c r="AU152" s="151" t="s">
        <v>88</v>
      </c>
      <c r="AY152" s="13" t="s">
        <v>176</v>
      </c>
      <c r="BE152" s="152">
        <f t="shared" si="14"/>
        <v>0</v>
      </c>
      <c r="BF152" s="152">
        <f t="shared" si="15"/>
        <v>0</v>
      </c>
      <c r="BG152" s="152">
        <f t="shared" si="16"/>
        <v>0</v>
      </c>
      <c r="BH152" s="152">
        <f t="shared" si="17"/>
        <v>0</v>
      </c>
      <c r="BI152" s="152">
        <f t="shared" si="18"/>
        <v>0</v>
      </c>
      <c r="BJ152" s="13" t="s">
        <v>88</v>
      </c>
      <c r="BK152" s="152">
        <f t="shared" si="19"/>
        <v>0</v>
      </c>
      <c r="BL152" s="13" t="s">
        <v>182</v>
      </c>
      <c r="BM152" s="151" t="s">
        <v>2411</v>
      </c>
    </row>
    <row r="153" spans="2:65" s="1" customFormat="1" ht="33" customHeight="1">
      <c r="B153" s="28"/>
      <c r="C153" s="139" t="s">
        <v>290</v>
      </c>
      <c r="D153" s="139" t="s">
        <v>178</v>
      </c>
      <c r="E153" s="140" t="s">
        <v>2412</v>
      </c>
      <c r="F153" s="141" t="s">
        <v>2413</v>
      </c>
      <c r="G153" s="142" t="s">
        <v>334</v>
      </c>
      <c r="H153" s="143">
        <v>1</v>
      </c>
      <c r="I153" s="144"/>
      <c r="J153" s="145">
        <f t="shared" si="10"/>
        <v>0</v>
      </c>
      <c r="K153" s="146"/>
      <c r="L153" s="28"/>
      <c r="M153" s="147" t="s">
        <v>1</v>
      </c>
      <c r="N153" s="148" t="s">
        <v>41</v>
      </c>
      <c r="P153" s="149">
        <f t="shared" si="11"/>
        <v>0</v>
      </c>
      <c r="Q153" s="149">
        <v>0.35692649999999998</v>
      </c>
      <c r="R153" s="149">
        <f t="shared" si="12"/>
        <v>0.35692649999999998</v>
      </c>
      <c r="S153" s="149">
        <v>0</v>
      </c>
      <c r="T153" s="150">
        <f t="shared" si="13"/>
        <v>0</v>
      </c>
      <c r="AR153" s="151" t="s">
        <v>182</v>
      </c>
      <c r="AT153" s="151" t="s">
        <v>178</v>
      </c>
      <c r="AU153" s="151" t="s">
        <v>88</v>
      </c>
      <c r="AY153" s="13" t="s">
        <v>176</v>
      </c>
      <c r="BE153" s="152">
        <f t="shared" si="14"/>
        <v>0</v>
      </c>
      <c r="BF153" s="152">
        <f t="shared" si="15"/>
        <v>0</v>
      </c>
      <c r="BG153" s="152">
        <f t="shared" si="16"/>
        <v>0</v>
      </c>
      <c r="BH153" s="152">
        <f t="shared" si="17"/>
        <v>0</v>
      </c>
      <c r="BI153" s="152">
        <f t="shared" si="18"/>
        <v>0</v>
      </c>
      <c r="BJ153" s="13" t="s">
        <v>88</v>
      </c>
      <c r="BK153" s="152">
        <f t="shared" si="19"/>
        <v>0</v>
      </c>
      <c r="BL153" s="13" t="s">
        <v>182</v>
      </c>
      <c r="BM153" s="151" t="s">
        <v>2414</v>
      </c>
    </row>
    <row r="154" spans="2:65" s="1" customFormat="1" ht="24.25" customHeight="1">
      <c r="B154" s="28"/>
      <c r="C154" s="153" t="s">
        <v>294</v>
      </c>
      <c r="D154" s="153" t="s">
        <v>236</v>
      </c>
      <c r="E154" s="154" t="s">
        <v>2415</v>
      </c>
      <c r="F154" s="155" t="s">
        <v>2416</v>
      </c>
      <c r="G154" s="156" t="s">
        <v>334</v>
      </c>
      <c r="H154" s="157">
        <v>1</v>
      </c>
      <c r="I154" s="158"/>
      <c r="J154" s="159">
        <f t="shared" si="10"/>
        <v>0</v>
      </c>
      <c r="K154" s="160"/>
      <c r="L154" s="161"/>
      <c r="M154" s="162" t="s">
        <v>1</v>
      </c>
      <c r="N154" s="163" t="s">
        <v>41</v>
      </c>
      <c r="P154" s="149">
        <f t="shared" si="11"/>
        <v>0</v>
      </c>
      <c r="Q154" s="149">
        <v>2.8</v>
      </c>
      <c r="R154" s="149">
        <f t="shared" si="12"/>
        <v>2.8</v>
      </c>
      <c r="S154" s="149">
        <v>0</v>
      </c>
      <c r="T154" s="150">
        <f t="shared" si="13"/>
        <v>0</v>
      </c>
      <c r="AR154" s="151" t="s">
        <v>206</v>
      </c>
      <c r="AT154" s="151" t="s">
        <v>236</v>
      </c>
      <c r="AU154" s="151" t="s">
        <v>88</v>
      </c>
      <c r="AY154" s="13" t="s">
        <v>176</v>
      </c>
      <c r="BE154" s="152">
        <f t="shared" si="14"/>
        <v>0</v>
      </c>
      <c r="BF154" s="152">
        <f t="shared" si="15"/>
        <v>0</v>
      </c>
      <c r="BG154" s="152">
        <f t="shared" si="16"/>
        <v>0</v>
      </c>
      <c r="BH154" s="152">
        <f t="shared" si="17"/>
        <v>0</v>
      </c>
      <c r="BI154" s="152">
        <f t="shared" si="18"/>
        <v>0</v>
      </c>
      <c r="BJ154" s="13" t="s">
        <v>88</v>
      </c>
      <c r="BK154" s="152">
        <f t="shared" si="19"/>
        <v>0</v>
      </c>
      <c r="BL154" s="13" t="s">
        <v>182</v>
      </c>
      <c r="BM154" s="151" t="s">
        <v>2417</v>
      </c>
    </row>
    <row r="155" spans="2:65" s="1" customFormat="1" ht="33" customHeight="1">
      <c r="B155" s="28"/>
      <c r="C155" s="139" t="s">
        <v>298</v>
      </c>
      <c r="D155" s="139" t="s">
        <v>178</v>
      </c>
      <c r="E155" s="140" t="s">
        <v>2418</v>
      </c>
      <c r="F155" s="141" t="s">
        <v>2419</v>
      </c>
      <c r="G155" s="142" t="s">
        <v>334</v>
      </c>
      <c r="H155" s="143">
        <v>2</v>
      </c>
      <c r="I155" s="144"/>
      <c r="J155" s="145">
        <f t="shared" si="10"/>
        <v>0</v>
      </c>
      <c r="K155" s="146"/>
      <c r="L155" s="28"/>
      <c r="M155" s="147" t="s">
        <v>1</v>
      </c>
      <c r="N155" s="148" t="s">
        <v>41</v>
      </c>
      <c r="P155" s="149">
        <f t="shared" si="11"/>
        <v>0</v>
      </c>
      <c r="Q155" s="149">
        <v>2.4971999999999999E-4</v>
      </c>
      <c r="R155" s="149">
        <f t="shared" si="12"/>
        <v>4.9943999999999998E-4</v>
      </c>
      <c r="S155" s="149">
        <v>0</v>
      </c>
      <c r="T155" s="150">
        <f t="shared" si="13"/>
        <v>0</v>
      </c>
      <c r="AR155" s="151" t="s">
        <v>182</v>
      </c>
      <c r="AT155" s="151" t="s">
        <v>178</v>
      </c>
      <c r="AU155" s="151" t="s">
        <v>88</v>
      </c>
      <c r="AY155" s="13" t="s">
        <v>176</v>
      </c>
      <c r="BE155" s="152">
        <f t="shared" si="14"/>
        <v>0</v>
      </c>
      <c r="BF155" s="152">
        <f t="shared" si="15"/>
        <v>0</v>
      </c>
      <c r="BG155" s="152">
        <f t="shared" si="16"/>
        <v>0</v>
      </c>
      <c r="BH155" s="152">
        <f t="shared" si="17"/>
        <v>0</v>
      </c>
      <c r="BI155" s="152">
        <f t="shared" si="18"/>
        <v>0</v>
      </c>
      <c r="BJ155" s="13" t="s">
        <v>88</v>
      </c>
      <c r="BK155" s="152">
        <f t="shared" si="19"/>
        <v>0</v>
      </c>
      <c r="BL155" s="13" t="s">
        <v>182</v>
      </c>
      <c r="BM155" s="151" t="s">
        <v>2420</v>
      </c>
    </row>
    <row r="156" spans="2:65" s="1" customFormat="1" ht="24.25" customHeight="1">
      <c r="B156" s="28"/>
      <c r="C156" s="153" t="s">
        <v>302</v>
      </c>
      <c r="D156" s="153" t="s">
        <v>236</v>
      </c>
      <c r="E156" s="154" t="s">
        <v>2421</v>
      </c>
      <c r="F156" s="155" t="s">
        <v>2422</v>
      </c>
      <c r="G156" s="156" t="s">
        <v>334</v>
      </c>
      <c r="H156" s="157">
        <v>2</v>
      </c>
      <c r="I156" s="158"/>
      <c r="J156" s="159">
        <f t="shared" si="10"/>
        <v>0</v>
      </c>
      <c r="K156" s="160"/>
      <c r="L156" s="161"/>
      <c r="M156" s="162" t="s">
        <v>1</v>
      </c>
      <c r="N156" s="163" t="s">
        <v>41</v>
      </c>
      <c r="P156" s="149">
        <f t="shared" si="11"/>
        <v>0</v>
      </c>
      <c r="Q156" s="149">
        <v>0</v>
      </c>
      <c r="R156" s="149">
        <f t="shared" si="12"/>
        <v>0</v>
      </c>
      <c r="S156" s="149">
        <v>0</v>
      </c>
      <c r="T156" s="150">
        <f t="shared" si="13"/>
        <v>0</v>
      </c>
      <c r="AR156" s="151" t="s">
        <v>206</v>
      </c>
      <c r="AT156" s="151" t="s">
        <v>236</v>
      </c>
      <c r="AU156" s="151" t="s">
        <v>88</v>
      </c>
      <c r="AY156" s="13" t="s">
        <v>176</v>
      </c>
      <c r="BE156" s="152">
        <f t="shared" si="14"/>
        <v>0</v>
      </c>
      <c r="BF156" s="152">
        <f t="shared" si="15"/>
        <v>0</v>
      </c>
      <c r="BG156" s="152">
        <f t="shared" si="16"/>
        <v>0</v>
      </c>
      <c r="BH156" s="152">
        <f t="shared" si="17"/>
        <v>0</v>
      </c>
      <c r="BI156" s="152">
        <f t="shared" si="18"/>
        <v>0</v>
      </c>
      <c r="BJ156" s="13" t="s">
        <v>88</v>
      </c>
      <c r="BK156" s="152">
        <f t="shared" si="19"/>
        <v>0</v>
      </c>
      <c r="BL156" s="13" t="s">
        <v>182</v>
      </c>
      <c r="BM156" s="151" t="s">
        <v>2423</v>
      </c>
    </row>
    <row r="157" spans="2:65" s="1" customFormat="1" ht="16.5" customHeight="1">
      <c r="B157" s="28"/>
      <c r="C157" s="139" t="s">
        <v>306</v>
      </c>
      <c r="D157" s="139" t="s">
        <v>178</v>
      </c>
      <c r="E157" s="140" t="s">
        <v>2424</v>
      </c>
      <c r="F157" s="141" t="s">
        <v>2425</v>
      </c>
      <c r="G157" s="142" t="s">
        <v>261</v>
      </c>
      <c r="H157" s="143">
        <v>25</v>
      </c>
      <c r="I157" s="144"/>
      <c r="J157" s="145">
        <f t="shared" si="10"/>
        <v>0</v>
      </c>
      <c r="K157" s="146"/>
      <c r="L157" s="28"/>
      <c r="M157" s="147" t="s">
        <v>1</v>
      </c>
      <c r="N157" s="148" t="s">
        <v>41</v>
      </c>
      <c r="P157" s="149">
        <f t="shared" si="11"/>
        <v>0</v>
      </c>
      <c r="Q157" s="149">
        <v>8.8999999999999995E-5</v>
      </c>
      <c r="R157" s="149">
        <f t="shared" si="12"/>
        <v>2.225E-3</v>
      </c>
      <c r="S157" s="149">
        <v>0</v>
      </c>
      <c r="T157" s="150">
        <f t="shared" si="13"/>
        <v>0</v>
      </c>
      <c r="AR157" s="151" t="s">
        <v>182</v>
      </c>
      <c r="AT157" s="151" t="s">
        <v>178</v>
      </c>
      <c r="AU157" s="151" t="s">
        <v>88</v>
      </c>
      <c r="AY157" s="13" t="s">
        <v>176</v>
      </c>
      <c r="BE157" s="152">
        <f t="shared" si="14"/>
        <v>0</v>
      </c>
      <c r="BF157" s="152">
        <f t="shared" si="15"/>
        <v>0</v>
      </c>
      <c r="BG157" s="152">
        <f t="shared" si="16"/>
        <v>0</v>
      </c>
      <c r="BH157" s="152">
        <f t="shared" si="17"/>
        <v>0</v>
      </c>
      <c r="BI157" s="152">
        <f t="shared" si="18"/>
        <v>0</v>
      </c>
      <c r="BJ157" s="13" t="s">
        <v>88</v>
      </c>
      <c r="BK157" s="152">
        <f t="shared" si="19"/>
        <v>0</v>
      </c>
      <c r="BL157" s="13" t="s">
        <v>182</v>
      </c>
      <c r="BM157" s="151" t="s">
        <v>2426</v>
      </c>
    </row>
    <row r="158" spans="2:65" s="1" customFormat="1" ht="24.25" customHeight="1">
      <c r="B158" s="28"/>
      <c r="C158" s="139" t="s">
        <v>310</v>
      </c>
      <c r="D158" s="139" t="s">
        <v>178</v>
      </c>
      <c r="E158" s="140" t="s">
        <v>2427</v>
      </c>
      <c r="F158" s="141" t="s">
        <v>2428</v>
      </c>
      <c r="G158" s="142" t="s">
        <v>261</v>
      </c>
      <c r="H158" s="143">
        <v>20</v>
      </c>
      <c r="I158" s="144"/>
      <c r="J158" s="145">
        <f t="shared" si="10"/>
        <v>0</v>
      </c>
      <c r="K158" s="146"/>
      <c r="L158" s="28"/>
      <c r="M158" s="147" t="s">
        <v>1</v>
      </c>
      <c r="N158" s="148" t="s">
        <v>41</v>
      </c>
      <c r="P158" s="149">
        <f t="shared" si="11"/>
        <v>0</v>
      </c>
      <c r="Q158" s="149">
        <v>1E-4</v>
      </c>
      <c r="R158" s="149">
        <f t="shared" si="12"/>
        <v>2E-3</v>
      </c>
      <c r="S158" s="149">
        <v>0</v>
      </c>
      <c r="T158" s="150">
        <f t="shared" si="13"/>
        <v>0</v>
      </c>
      <c r="AR158" s="151" t="s">
        <v>182</v>
      </c>
      <c r="AT158" s="151" t="s">
        <v>178</v>
      </c>
      <c r="AU158" s="151" t="s">
        <v>88</v>
      </c>
      <c r="AY158" s="13" t="s">
        <v>176</v>
      </c>
      <c r="BE158" s="152">
        <f t="shared" si="14"/>
        <v>0</v>
      </c>
      <c r="BF158" s="152">
        <f t="shared" si="15"/>
        <v>0</v>
      </c>
      <c r="BG158" s="152">
        <f t="shared" si="16"/>
        <v>0</v>
      </c>
      <c r="BH158" s="152">
        <f t="shared" si="17"/>
        <v>0</v>
      </c>
      <c r="BI158" s="152">
        <f t="shared" si="18"/>
        <v>0</v>
      </c>
      <c r="BJ158" s="13" t="s">
        <v>88</v>
      </c>
      <c r="BK158" s="152">
        <f t="shared" si="19"/>
        <v>0</v>
      </c>
      <c r="BL158" s="13" t="s">
        <v>182</v>
      </c>
      <c r="BM158" s="151" t="s">
        <v>2429</v>
      </c>
    </row>
    <row r="159" spans="2:65" s="11" customFormat="1" ht="22.75" customHeight="1">
      <c r="B159" s="127"/>
      <c r="D159" s="128" t="s">
        <v>74</v>
      </c>
      <c r="E159" s="137" t="s">
        <v>460</v>
      </c>
      <c r="F159" s="137" t="s">
        <v>461</v>
      </c>
      <c r="I159" s="130"/>
      <c r="J159" s="138">
        <f>BK159</f>
        <v>0</v>
      </c>
      <c r="L159" s="127"/>
      <c r="M159" s="132"/>
      <c r="P159" s="133">
        <f>P160</f>
        <v>0</v>
      </c>
      <c r="R159" s="133">
        <f>R160</f>
        <v>0</v>
      </c>
      <c r="T159" s="134">
        <f>T160</f>
        <v>0</v>
      </c>
      <c r="AR159" s="128" t="s">
        <v>82</v>
      </c>
      <c r="AT159" s="135" t="s">
        <v>74</v>
      </c>
      <c r="AU159" s="135" t="s">
        <v>82</v>
      </c>
      <c r="AY159" s="128" t="s">
        <v>176</v>
      </c>
      <c r="BK159" s="136">
        <f>BK160</f>
        <v>0</v>
      </c>
    </row>
    <row r="160" spans="2:65" s="1" customFormat="1" ht="33" customHeight="1">
      <c r="B160" s="28"/>
      <c r="C160" s="139" t="s">
        <v>315</v>
      </c>
      <c r="D160" s="139" t="s">
        <v>178</v>
      </c>
      <c r="E160" s="140" t="s">
        <v>2430</v>
      </c>
      <c r="F160" s="141" t="s">
        <v>2431</v>
      </c>
      <c r="G160" s="142" t="s">
        <v>229</v>
      </c>
      <c r="H160" s="143">
        <v>11.516999999999999</v>
      </c>
      <c r="I160" s="144"/>
      <c r="J160" s="145">
        <f>ROUND(I160*H160,2)</f>
        <v>0</v>
      </c>
      <c r="K160" s="146"/>
      <c r="L160" s="28"/>
      <c r="M160" s="164" t="s">
        <v>1</v>
      </c>
      <c r="N160" s="165" t="s">
        <v>41</v>
      </c>
      <c r="O160" s="166"/>
      <c r="P160" s="167">
        <f>O160*H160</f>
        <v>0</v>
      </c>
      <c r="Q160" s="167">
        <v>0</v>
      </c>
      <c r="R160" s="167">
        <f>Q160*H160</f>
        <v>0</v>
      </c>
      <c r="S160" s="167">
        <v>0</v>
      </c>
      <c r="T160" s="168">
        <f>S160*H160</f>
        <v>0</v>
      </c>
      <c r="AR160" s="151" t="s">
        <v>182</v>
      </c>
      <c r="AT160" s="151" t="s">
        <v>178</v>
      </c>
      <c r="AU160" s="151" t="s">
        <v>88</v>
      </c>
      <c r="AY160" s="13" t="s">
        <v>176</v>
      </c>
      <c r="BE160" s="152">
        <f>IF(N160="základná",J160,0)</f>
        <v>0</v>
      </c>
      <c r="BF160" s="152">
        <f>IF(N160="znížená",J160,0)</f>
        <v>0</v>
      </c>
      <c r="BG160" s="152">
        <f>IF(N160="zákl. prenesená",J160,0)</f>
        <v>0</v>
      </c>
      <c r="BH160" s="152">
        <f>IF(N160="zníž. prenesená",J160,0)</f>
        <v>0</v>
      </c>
      <c r="BI160" s="152">
        <f>IF(N160="nulová",J160,0)</f>
        <v>0</v>
      </c>
      <c r="BJ160" s="13" t="s">
        <v>88</v>
      </c>
      <c r="BK160" s="152">
        <f>ROUND(I160*H160,2)</f>
        <v>0</v>
      </c>
      <c r="BL160" s="13" t="s">
        <v>182</v>
      </c>
      <c r="BM160" s="151" t="s">
        <v>2432</v>
      </c>
    </row>
    <row r="161" spans="2:12" s="1" customFormat="1" ht="7" customHeight="1">
      <c r="B161" s="43"/>
      <c r="C161" s="44"/>
      <c r="D161" s="44"/>
      <c r="E161" s="44"/>
      <c r="F161" s="44"/>
      <c r="G161" s="44"/>
      <c r="H161" s="44"/>
      <c r="I161" s="44"/>
      <c r="J161" s="44"/>
      <c r="K161" s="44"/>
      <c r="L161" s="28"/>
    </row>
  </sheetData>
  <sheetProtection algorithmName="SHA-512" hashValue="sG1WsiIx02o4UryyDJqMiTK/FPeBMRB9JkLrMR29KvwKg/vW2kE1zUFKhW6ENbu9/h+K8rFfp8Ox0ggJS+1vaA==" saltValue="dgjBspaLewSLkuwgOczIFt81qC8WuvegcOPYTkJqhWIkToGT9DWNVG79PCcL/h16Nu1+8yfVMUIdEOS8VkVBgA==" spinCount="100000" sheet="1" objects="1" scenarios="1" formatColumns="0" formatRows="0" autoFilter="0"/>
  <autoFilter ref="C120:K160" xr:uid="{00000000-0009-0000-0000-000008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BM164"/>
  <sheetViews>
    <sheetView showGridLines="0" workbookViewId="0"/>
  </sheetViews>
  <sheetFormatPr baseColWidth="10" defaultRowHeight="16"/>
  <cols>
    <col min="1" max="1" width="8.25" customWidth="1"/>
    <col min="2" max="2" width="1.25" customWidth="1"/>
    <col min="3" max="4" width="4.25" customWidth="1"/>
    <col min="5" max="5" width="17.25" customWidth="1"/>
    <col min="6" max="6" width="50.75" customWidth="1"/>
    <col min="7" max="7" width="7.5" customWidth="1"/>
    <col min="8" max="8" width="14" customWidth="1"/>
    <col min="9" max="9" width="15.75" customWidth="1"/>
    <col min="10" max="10" width="22.25" customWidth="1"/>
    <col min="11" max="11" width="22.25" hidden="1" customWidth="1"/>
    <col min="12" max="12" width="9.25" customWidth="1"/>
    <col min="13" max="13" width="10.75" hidden="1" customWidth="1"/>
    <col min="14" max="14" width="9.25" hidden="1"/>
    <col min="15" max="20" width="14.25" hidden="1" customWidth="1"/>
    <col min="21" max="21" width="16.25" hidden="1" customWidth="1"/>
    <col min="22" max="22" width="12.25" customWidth="1"/>
    <col min="23" max="23" width="16.25" customWidth="1"/>
    <col min="24" max="24" width="12.25" customWidth="1"/>
    <col min="25" max="25" width="15" customWidth="1"/>
    <col min="26" max="26" width="11" customWidth="1"/>
    <col min="27" max="27" width="15" customWidth="1"/>
    <col min="28" max="28" width="16.25" customWidth="1"/>
    <col min="29" max="29" width="11" customWidth="1"/>
    <col min="30" max="30" width="15" customWidth="1"/>
    <col min="31" max="31" width="16.25" customWidth="1"/>
    <col min="44" max="65" width="9.25" hidden="1"/>
  </cols>
  <sheetData>
    <row r="2" spans="2:46" ht="37" customHeight="1"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AT2" s="13" t="s">
        <v>115</v>
      </c>
    </row>
    <row r="3" spans="2:46" ht="7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75</v>
      </c>
    </row>
    <row r="4" spans="2:46" ht="25" customHeight="1">
      <c r="B4" s="16"/>
      <c r="D4" s="17" t="s">
        <v>122</v>
      </c>
      <c r="L4" s="16"/>
      <c r="M4" s="92" t="s">
        <v>10</v>
      </c>
      <c r="AT4" s="13" t="s">
        <v>4</v>
      </c>
    </row>
    <row r="5" spans="2:46" ht="7" customHeight="1">
      <c r="B5" s="16"/>
      <c r="L5" s="16"/>
    </row>
    <row r="6" spans="2:46" ht="12" customHeight="1">
      <c r="B6" s="16"/>
      <c r="D6" s="23" t="s">
        <v>15</v>
      </c>
      <c r="L6" s="16"/>
    </row>
    <row r="7" spans="2:46" ht="16.5" customHeight="1">
      <c r="B7" s="16"/>
      <c r="E7" s="216" t="str">
        <f>'Rekapitulácia stavby'!K6</f>
        <v>Lezecké centrum HK Neolit</v>
      </c>
      <c r="F7" s="217"/>
      <c r="G7" s="217"/>
      <c r="H7" s="217"/>
      <c r="L7" s="16"/>
    </row>
    <row r="8" spans="2:46" s="1" customFormat="1" ht="12" customHeight="1">
      <c r="B8" s="28"/>
      <c r="D8" s="23" t="s">
        <v>123</v>
      </c>
      <c r="L8" s="28"/>
    </row>
    <row r="9" spans="2:46" s="1" customFormat="1" ht="16.5" customHeight="1">
      <c r="B9" s="28"/>
      <c r="E9" s="176" t="s">
        <v>2433</v>
      </c>
      <c r="F9" s="218"/>
      <c r="G9" s="218"/>
      <c r="H9" s="218"/>
      <c r="L9" s="28"/>
    </row>
    <row r="10" spans="2:46" s="1" customFormat="1" ht="11">
      <c r="B10" s="28"/>
      <c r="L10" s="28"/>
    </row>
    <row r="11" spans="2:46" s="1" customFormat="1" ht="12" customHeight="1">
      <c r="B11" s="28"/>
      <c r="D11" s="23" t="s">
        <v>17</v>
      </c>
      <c r="F11" s="21" t="s">
        <v>1</v>
      </c>
      <c r="I11" s="23" t="s">
        <v>18</v>
      </c>
      <c r="J11" s="21" t="s">
        <v>1</v>
      </c>
      <c r="L11" s="28"/>
    </row>
    <row r="12" spans="2:46" s="1" customFormat="1" ht="12" customHeight="1">
      <c r="B12" s="28"/>
      <c r="D12" s="23" t="s">
        <v>19</v>
      </c>
      <c r="F12" s="21" t="s">
        <v>20</v>
      </c>
      <c r="I12" s="23" t="s">
        <v>21</v>
      </c>
      <c r="J12" s="51" t="str">
        <f>'Rekapitulácia stavby'!AN8</f>
        <v>21. 2. 2025</v>
      </c>
      <c r="L12" s="28"/>
    </row>
    <row r="13" spans="2:46" s="1" customFormat="1" ht="10.75" customHeight="1">
      <c r="B13" s="28"/>
      <c r="L13" s="28"/>
    </row>
    <row r="14" spans="2:46" s="1" customFormat="1" ht="12" customHeight="1">
      <c r="B14" s="28"/>
      <c r="D14" s="23" t="s">
        <v>23</v>
      </c>
      <c r="I14" s="23" t="s">
        <v>24</v>
      </c>
      <c r="J14" s="21" t="s">
        <v>1</v>
      </c>
      <c r="L14" s="28"/>
    </row>
    <row r="15" spans="2:46" s="1" customFormat="1" ht="18" customHeight="1">
      <c r="B15" s="28"/>
      <c r="E15" s="21" t="s">
        <v>25</v>
      </c>
      <c r="I15" s="23" t="s">
        <v>26</v>
      </c>
      <c r="J15" s="21" t="s">
        <v>1</v>
      </c>
      <c r="L15" s="28"/>
    </row>
    <row r="16" spans="2:46" s="1" customFormat="1" ht="7" customHeight="1">
      <c r="B16" s="28"/>
      <c r="L16" s="28"/>
    </row>
    <row r="17" spans="2:12" s="1" customFormat="1" ht="12" customHeight="1">
      <c r="B17" s="28"/>
      <c r="D17" s="23" t="s">
        <v>27</v>
      </c>
      <c r="I17" s="23" t="s">
        <v>24</v>
      </c>
      <c r="J17" s="24" t="str">
        <f>'Rekapitulácia stavby'!AN13</f>
        <v>Vyplň údaj</v>
      </c>
      <c r="L17" s="28"/>
    </row>
    <row r="18" spans="2:12" s="1" customFormat="1" ht="18" customHeight="1">
      <c r="B18" s="28"/>
      <c r="E18" s="219" t="str">
        <f>'Rekapitulácia stavby'!E14</f>
        <v>Vyplň údaj</v>
      </c>
      <c r="F18" s="182"/>
      <c r="G18" s="182"/>
      <c r="H18" s="182"/>
      <c r="I18" s="23" t="s">
        <v>26</v>
      </c>
      <c r="J18" s="24" t="str">
        <f>'Rekapitulácia stavby'!AN14</f>
        <v>Vyplň údaj</v>
      </c>
      <c r="L18" s="28"/>
    </row>
    <row r="19" spans="2:12" s="1" customFormat="1" ht="7" customHeight="1">
      <c r="B19" s="28"/>
      <c r="L19" s="28"/>
    </row>
    <row r="20" spans="2:12" s="1" customFormat="1" ht="12" customHeight="1">
      <c r="B20" s="28"/>
      <c r="D20" s="23" t="s">
        <v>29</v>
      </c>
      <c r="I20" s="23" t="s">
        <v>24</v>
      </c>
      <c r="J20" s="21" t="s">
        <v>1</v>
      </c>
      <c r="L20" s="28"/>
    </row>
    <row r="21" spans="2:12" s="1" customFormat="1" ht="18" customHeight="1">
      <c r="B21" s="28"/>
      <c r="E21" s="21" t="s">
        <v>30</v>
      </c>
      <c r="I21" s="23" t="s">
        <v>26</v>
      </c>
      <c r="J21" s="21" t="s">
        <v>1</v>
      </c>
      <c r="L21" s="28"/>
    </row>
    <row r="22" spans="2:12" s="1" customFormat="1" ht="7" customHeight="1">
      <c r="B22" s="28"/>
      <c r="L22" s="28"/>
    </row>
    <row r="23" spans="2:12" s="1" customFormat="1" ht="12" customHeight="1">
      <c r="B23" s="28"/>
      <c r="D23" s="23" t="s">
        <v>32</v>
      </c>
      <c r="I23" s="23" t="s">
        <v>24</v>
      </c>
      <c r="J23" s="21" t="str">
        <f>IF('Rekapitulácia stavby'!AN19="","",'Rekapitulácia stavby'!AN19)</f>
        <v/>
      </c>
      <c r="L23" s="28"/>
    </row>
    <row r="24" spans="2:12" s="1" customFormat="1" ht="18" customHeight="1">
      <c r="B24" s="28"/>
      <c r="E24" s="21" t="str">
        <f>IF('Rekapitulácia stavby'!E20="","",'Rekapitulácia stavby'!E20)</f>
        <v xml:space="preserve"> </v>
      </c>
      <c r="I24" s="23" t="s">
        <v>26</v>
      </c>
      <c r="J24" s="21" t="str">
        <f>IF('Rekapitulácia stavby'!AN20="","",'Rekapitulácia stavby'!AN20)</f>
        <v/>
      </c>
      <c r="L24" s="28"/>
    </row>
    <row r="25" spans="2:12" s="1" customFormat="1" ht="7" customHeight="1">
      <c r="B25" s="28"/>
      <c r="L25" s="28"/>
    </row>
    <row r="26" spans="2:12" s="1" customFormat="1" ht="12" customHeight="1">
      <c r="B26" s="28"/>
      <c r="D26" s="23" t="s">
        <v>34</v>
      </c>
      <c r="L26" s="28"/>
    </row>
    <row r="27" spans="2:12" s="7" customFormat="1" ht="16.5" customHeight="1">
      <c r="B27" s="93"/>
      <c r="E27" s="187" t="s">
        <v>1</v>
      </c>
      <c r="F27" s="187"/>
      <c r="G27" s="187"/>
      <c r="H27" s="187"/>
      <c r="L27" s="93"/>
    </row>
    <row r="28" spans="2:12" s="1" customFormat="1" ht="7" customHeight="1">
      <c r="B28" s="28"/>
      <c r="L28" s="28"/>
    </row>
    <row r="29" spans="2:12" s="1" customFormat="1" ht="7" customHeight="1">
      <c r="B29" s="28"/>
      <c r="D29" s="52"/>
      <c r="E29" s="52"/>
      <c r="F29" s="52"/>
      <c r="G29" s="52"/>
      <c r="H29" s="52"/>
      <c r="I29" s="52"/>
      <c r="J29" s="52"/>
      <c r="K29" s="52"/>
      <c r="L29" s="28"/>
    </row>
    <row r="30" spans="2:12" s="1" customFormat="1" ht="25.5" customHeight="1">
      <c r="B30" s="28"/>
      <c r="D30" s="94" t="s">
        <v>35</v>
      </c>
      <c r="J30" s="65">
        <f>ROUND(J124, 2)</f>
        <v>0</v>
      </c>
      <c r="L30" s="28"/>
    </row>
    <row r="31" spans="2:12" s="1" customFormat="1" ht="7" customHeight="1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14.5" customHeight="1">
      <c r="B32" s="28"/>
      <c r="F32" s="31" t="s">
        <v>37</v>
      </c>
      <c r="I32" s="31" t="s">
        <v>36</v>
      </c>
      <c r="J32" s="31" t="s">
        <v>38</v>
      </c>
      <c r="L32" s="28"/>
    </row>
    <row r="33" spans="2:12" s="1" customFormat="1" ht="14.5" customHeight="1">
      <c r="B33" s="28"/>
      <c r="D33" s="54" t="s">
        <v>39</v>
      </c>
      <c r="E33" s="33" t="s">
        <v>40</v>
      </c>
      <c r="F33" s="95">
        <f>ROUND((SUM(BE124:BE163)),  2)</f>
        <v>0</v>
      </c>
      <c r="G33" s="96"/>
      <c r="H33" s="96"/>
      <c r="I33" s="97">
        <v>0.23</v>
      </c>
      <c r="J33" s="95">
        <f>ROUND(((SUM(BE124:BE163))*I33),  2)</f>
        <v>0</v>
      </c>
      <c r="L33" s="28"/>
    </row>
    <row r="34" spans="2:12" s="1" customFormat="1" ht="14.5" customHeight="1">
      <c r="B34" s="28"/>
      <c r="E34" s="33" t="s">
        <v>41</v>
      </c>
      <c r="F34" s="95">
        <f>ROUND((SUM(BF124:BF163)),  2)</f>
        <v>0</v>
      </c>
      <c r="G34" s="96"/>
      <c r="H34" s="96"/>
      <c r="I34" s="97">
        <v>0.23</v>
      </c>
      <c r="J34" s="95">
        <f>ROUND(((SUM(BF124:BF163))*I34),  2)</f>
        <v>0</v>
      </c>
      <c r="L34" s="28"/>
    </row>
    <row r="35" spans="2:12" s="1" customFormat="1" ht="14.5" hidden="1" customHeight="1">
      <c r="B35" s="28"/>
      <c r="E35" s="23" t="s">
        <v>42</v>
      </c>
      <c r="F35" s="85">
        <f>ROUND((SUM(BG124:BG163)),  2)</f>
        <v>0</v>
      </c>
      <c r="I35" s="98">
        <v>0.23</v>
      </c>
      <c r="J35" s="85">
        <f>0</f>
        <v>0</v>
      </c>
      <c r="L35" s="28"/>
    </row>
    <row r="36" spans="2:12" s="1" customFormat="1" ht="14.5" hidden="1" customHeight="1">
      <c r="B36" s="28"/>
      <c r="E36" s="23" t="s">
        <v>43</v>
      </c>
      <c r="F36" s="85">
        <f>ROUND((SUM(BH124:BH163)),  2)</f>
        <v>0</v>
      </c>
      <c r="I36" s="98">
        <v>0.23</v>
      </c>
      <c r="J36" s="85">
        <f>0</f>
        <v>0</v>
      </c>
      <c r="L36" s="28"/>
    </row>
    <row r="37" spans="2:12" s="1" customFormat="1" ht="14.5" hidden="1" customHeight="1">
      <c r="B37" s="28"/>
      <c r="E37" s="33" t="s">
        <v>44</v>
      </c>
      <c r="F37" s="95">
        <f>ROUND((SUM(BI124:BI163)),  2)</f>
        <v>0</v>
      </c>
      <c r="G37" s="96"/>
      <c r="H37" s="96"/>
      <c r="I37" s="97">
        <v>0</v>
      </c>
      <c r="J37" s="95">
        <f>0</f>
        <v>0</v>
      </c>
      <c r="L37" s="28"/>
    </row>
    <row r="38" spans="2:12" s="1" customFormat="1" ht="7" customHeight="1">
      <c r="B38" s="28"/>
      <c r="L38" s="28"/>
    </row>
    <row r="39" spans="2:12" s="1" customFormat="1" ht="25.5" customHeight="1">
      <c r="B39" s="28"/>
      <c r="C39" s="99"/>
      <c r="D39" s="100" t="s">
        <v>45</v>
      </c>
      <c r="E39" s="56"/>
      <c r="F39" s="56"/>
      <c r="G39" s="101" t="s">
        <v>46</v>
      </c>
      <c r="H39" s="102" t="s">
        <v>47</v>
      </c>
      <c r="I39" s="56"/>
      <c r="J39" s="103">
        <f>SUM(J30:J37)</f>
        <v>0</v>
      </c>
      <c r="K39" s="104"/>
      <c r="L39" s="28"/>
    </row>
    <row r="40" spans="2:12" s="1" customFormat="1" ht="14.5" customHeight="1">
      <c r="B40" s="28"/>
      <c r="L40" s="28"/>
    </row>
    <row r="41" spans="2:12" ht="14.5" customHeight="1">
      <c r="B41" s="16"/>
      <c r="L41" s="16"/>
    </row>
    <row r="42" spans="2:12" ht="14.5" customHeight="1">
      <c r="B42" s="16"/>
      <c r="L42" s="16"/>
    </row>
    <row r="43" spans="2:12" ht="14.5" customHeight="1">
      <c r="B43" s="16"/>
      <c r="L43" s="16"/>
    </row>
    <row r="44" spans="2:12" ht="14.5" customHeight="1">
      <c r="B44" s="16"/>
      <c r="L44" s="16"/>
    </row>
    <row r="45" spans="2:12" ht="14.5" customHeight="1">
      <c r="B45" s="16"/>
      <c r="L45" s="16"/>
    </row>
    <row r="46" spans="2:12" ht="14.5" customHeight="1">
      <c r="B46" s="16"/>
      <c r="L46" s="16"/>
    </row>
    <row r="47" spans="2:12" ht="14.5" customHeight="1">
      <c r="B47" s="16"/>
      <c r="L47" s="16"/>
    </row>
    <row r="48" spans="2:12" ht="14.5" customHeight="1">
      <c r="B48" s="16"/>
      <c r="L48" s="16"/>
    </row>
    <row r="49" spans="2:12" ht="14.5" customHeight="1">
      <c r="B49" s="16"/>
      <c r="L49" s="16"/>
    </row>
    <row r="50" spans="2:12" s="1" customFormat="1" ht="14.5" customHeight="1">
      <c r="B50" s="28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28"/>
    </row>
    <row r="51" spans="2:12" ht="11">
      <c r="B51" s="16"/>
      <c r="L51" s="16"/>
    </row>
    <row r="52" spans="2:12" ht="11">
      <c r="B52" s="16"/>
      <c r="L52" s="16"/>
    </row>
    <row r="53" spans="2:12" ht="11">
      <c r="B53" s="16"/>
      <c r="L53" s="16"/>
    </row>
    <row r="54" spans="2:12" ht="11">
      <c r="B54" s="16"/>
      <c r="L54" s="16"/>
    </row>
    <row r="55" spans="2:12" ht="11">
      <c r="B55" s="16"/>
      <c r="L55" s="16"/>
    </row>
    <row r="56" spans="2:12" ht="11">
      <c r="B56" s="16"/>
      <c r="L56" s="16"/>
    </row>
    <row r="57" spans="2:12" ht="11">
      <c r="B57" s="16"/>
      <c r="L57" s="16"/>
    </row>
    <row r="58" spans="2:12" ht="11">
      <c r="B58" s="16"/>
      <c r="L58" s="16"/>
    </row>
    <row r="59" spans="2:12" ht="11">
      <c r="B59" s="16"/>
      <c r="L59" s="16"/>
    </row>
    <row r="60" spans="2:12" ht="11">
      <c r="B60" s="16"/>
      <c r="L60" s="16"/>
    </row>
    <row r="61" spans="2:12" s="1" customFormat="1" ht="13">
      <c r="B61" s="28"/>
      <c r="D61" s="42" t="s">
        <v>50</v>
      </c>
      <c r="E61" s="30"/>
      <c r="F61" s="105" t="s">
        <v>51</v>
      </c>
      <c r="G61" s="42" t="s">
        <v>50</v>
      </c>
      <c r="H61" s="30"/>
      <c r="I61" s="30"/>
      <c r="J61" s="106" t="s">
        <v>51</v>
      </c>
      <c r="K61" s="30"/>
      <c r="L61" s="28"/>
    </row>
    <row r="62" spans="2:12" ht="11">
      <c r="B62" s="16"/>
      <c r="L62" s="16"/>
    </row>
    <row r="63" spans="2:12" ht="11">
      <c r="B63" s="16"/>
      <c r="L63" s="16"/>
    </row>
    <row r="64" spans="2:12" ht="11">
      <c r="B64" s="16"/>
      <c r="L64" s="16"/>
    </row>
    <row r="65" spans="2:12" s="1" customFormat="1" ht="13">
      <c r="B65" s="28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28"/>
    </row>
    <row r="66" spans="2:12" ht="11">
      <c r="B66" s="16"/>
      <c r="L66" s="16"/>
    </row>
    <row r="67" spans="2:12" ht="11">
      <c r="B67" s="16"/>
      <c r="L67" s="16"/>
    </row>
    <row r="68" spans="2:12" ht="11">
      <c r="B68" s="16"/>
      <c r="L68" s="16"/>
    </row>
    <row r="69" spans="2:12" ht="11">
      <c r="B69" s="16"/>
      <c r="L69" s="16"/>
    </row>
    <row r="70" spans="2:12" ht="11">
      <c r="B70" s="16"/>
      <c r="L70" s="16"/>
    </row>
    <row r="71" spans="2:12" ht="11">
      <c r="B71" s="16"/>
      <c r="L71" s="16"/>
    </row>
    <row r="72" spans="2:12" ht="11">
      <c r="B72" s="16"/>
      <c r="L72" s="16"/>
    </row>
    <row r="73" spans="2:12" ht="11">
      <c r="B73" s="16"/>
      <c r="L73" s="16"/>
    </row>
    <row r="74" spans="2:12" ht="11">
      <c r="B74" s="16"/>
      <c r="L74" s="16"/>
    </row>
    <row r="75" spans="2:12" ht="11">
      <c r="B75" s="16"/>
      <c r="L75" s="16"/>
    </row>
    <row r="76" spans="2:12" s="1" customFormat="1" ht="13">
      <c r="B76" s="28"/>
      <c r="D76" s="42" t="s">
        <v>50</v>
      </c>
      <c r="E76" s="30"/>
      <c r="F76" s="105" t="s">
        <v>51</v>
      </c>
      <c r="G76" s="42" t="s">
        <v>50</v>
      </c>
      <c r="H76" s="30"/>
      <c r="I76" s="30"/>
      <c r="J76" s="106" t="s">
        <v>51</v>
      </c>
      <c r="K76" s="30"/>
      <c r="L76" s="28"/>
    </row>
    <row r="77" spans="2:12" s="1" customFormat="1" ht="14.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47" s="1" customFormat="1" ht="7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47" s="1" customFormat="1" ht="25" customHeight="1">
      <c r="B82" s="28"/>
      <c r="C82" s="17" t="s">
        <v>127</v>
      </c>
      <c r="L82" s="28"/>
    </row>
    <row r="83" spans="2:47" s="1" customFormat="1" ht="7" customHeight="1">
      <c r="B83" s="28"/>
      <c r="L83" s="28"/>
    </row>
    <row r="84" spans="2:47" s="1" customFormat="1" ht="12" customHeight="1">
      <c r="B84" s="28"/>
      <c r="C84" s="23" t="s">
        <v>15</v>
      </c>
      <c r="L84" s="28"/>
    </row>
    <row r="85" spans="2:47" s="1" customFormat="1" ht="16.5" customHeight="1">
      <c r="B85" s="28"/>
      <c r="E85" s="216" t="str">
        <f>E7</f>
        <v>Lezecké centrum HK Neolit</v>
      </c>
      <c r="F85" s="217"/>
      <c r="G85" s="217"/>
      <c r="H85" s="217"/>
      <c r="L85" s="28"/>
    </row>
    <row r="86" spans="2:47" s="1" customFormat="1" ht="12" customHeight="1">
      <c r="B86" s="28"/>
      <c r="C86" s="23" t="s">
        <v>123</v>
      </c>
      <c r="L86" s="28"/>
    </row>
    <row r="87" spans="2:47" s="1" customFormat="1" ht="16.5" customHeight="1">
      <c r="B87" s="28"/>
      <c r="E87" s="176" t="str">
        <f>E9</f>
        <v>SO 03 - Kanalizačná prípojka</v>
      </c>
      <c r="F87" s="218"/>
      <c r="G87" s="218"/>
      <c r="H87" s="218"/>
      <c r="L87" s="28"/>
    </row>
    <row r="88" spans="2:47" s="1" customFormat="1" ht="7" customHeight="1">
      <c r="B88" s="28"/>
      <c r="L88" s="28"/>
    </row>
    <row r="89" spans="2:47" s="1" customFormat="1" ht="12" customHeight="1">
      <c r="B89" s="28"/>
      <c r="C89" s="23" t="s">
        <v>19</v>
      </c>
      <c r="F89" s="21" t="str">
        <f>F12</f>
        <v>Martin</v>
      </c>
      <c r="I89" s="23" t="s">
        <v>21</v>
      </c>
      <c r="J89" s="51" t="str">
        <f>IF(J12="","",J12)</f>
        <v>21. 2. 2025</v>
      </c>
      <c r="L89" s="28"/>
    </row>
    <row r="90" spans="2:47" s="1" customFormat="1" ht="7" customHeight="1">
      <c r="B90" s="28"/>
      <c r="L90" s="28"/>
    </row>
    <row r="91" spans="2:47" s="1" customFormat="1" ht="15.25" customHeight="1">
      <c r="B91" s="28"/>
      <c r="C91" s="23" t="s">
        <v>23</v>
      </c>
      <c r="F91" s="21" t="str">
        <f>E15</f>
        <v>Horolezecký klub Neolit o.z.</v>
      </c>
      <c r="I91" s="23" t="s">
        <v>29</v>
      </c>
      <c r="J91" s="26" t="str">
        <f>E21</f>
        <v>Hplus a.s.</v>
      </c>
      <c r="L91" s="28"/>
    </row>
    <row r="92" spans="2:47" s="1" customFormat="1" ht="15.25" customHeight="1">
      <c r="B92" s="28"/>
      <c r="C92" s="23" t="s">
        <v>27</v>
      </c>
      <c r="F92" s="21" t="str">
        <f>IF(E18="","",E18)</f>
        <v>Vyplň údaj</v>
      </c>
      <c r="I92" s="23" t="s">
        <v>32</v>
      </c>
      <c r="J92" s="26" t="str">
        <f>E24</f>
        <v xml:space="preserve"> </v>
      </c>
      <c r="L92" s="28"/>
    </row>
    <row r="93" spans="2:47" s="1" customFormat="1" ht="10.25" customHeight="1">
      <c r="B93" s="28"/>
      <c r="L93" s="28"/>
    </row>
    <row r="94" spans="2:47" s="1" customFormat="1" ht="29.25" customHeight="1">
      <c r="B94" s="28"/>
      <c r="C94" s="107" t="s">
        <v>128</v>
      </c>
      <c r="D94" s="99"/>
      <c r="E94" s="99"/>
      <c r="F94" s="99"/>
      <c r="G94" s="99"/>
      <c r="H94" s="99"/>
      <c r="I94" s="99"/>
      <c r="J94" s="108" t="s">
        <v>129</v>
      </c>
      <c r="K94" s="99"/>
      <c r="L94" s="28"/>
    </row>
    <row r="95" spans="2:47" s="1" customFormat="1" ht="10.25" customHeight="1">
      <c r="B95" s="28"/>
      <c r="L95" s="28"/>
    </row>
    <row r="96" spans="2:47" s="1" customFormat="1" ht="22.75" customHeight="1">
      <c r="B96" s="28"/>
      <c r="C96" s="109" t="s">
        <v>130</v>
      </c>
      <c r="J96" s="65">
        <f>J124</f>
        <v>0</v>
      </c>
      <c r="L96" s="28"/>
      <c r="AU96" s="13" t="s">
        <v>131</v>
      </c>
    </row>
    <row r="97" spans="2:12" s="8" customFormat="1" ht="25" customHeight="1">
      <c r="B97" s="110"/>
      <c r="D97" s="111" t="s">
        <v>132</v>
      </c>
      <c r="E97" s="112"/>
      <c r="F97" s="112"/>
      <c r="G97" s="112"/>
      <c r="H97" s="112"/>
      <c r="I97" s="112"/>
      <c r="J97" s="113">
        <f>J125</f>
        <v>0</v>
      </c>
      <c r="L97" s="110"/>
    </row>
    <row r="98" spans="2:12" s="9" customFormat="1" ht="20" customHeight="1">
      <c r="B98" s="114"/>
      <c r="D98" s="115" t="s">
        <v>133</v>
      </c>
      <c r="E98" s="116"/>
      <c r="F98" s="116"/>
      <c r="G98" s="116"/>
      <c r="H98" s="116"/>
      <c r="I98" s="116"/>
      <c r="J98" s="117">
        <f>J126</f>
        <v>0</v>
      </c>
      <c r="L98" s="114"/>
    </row>
    <row r="99" spans="2:12" s="9" customFormat="1" ht="20" customHeight="1">
      <c r="B99" s="114"/>
      <c r="D99" s="115" t="s">
        <v>136</v>
      </c>
      <c r="E99" s="116"/>
      <c r="F99" s="116"/>
      <c r="G99" s="116"/>
      <c r="H99" s="116"/>
      <c r="I99" s="116"/>
      <c r="J99" s="117">
        <f>J140</f>
        <v>0</v>
      </c>
      <c r="L99" s="114"/>
    </row>
    <row r="100" spans="2:12" s="9" customFormat="1" ht="20" customHeight="1">
      <c r="B100" s="114"/>
      <c r="D100" s="115" t="s">
        <v>2340</v>
      </c>
      <c r="E100" s="116"/>
      <c r="F100" s="116"/>
      <c r="G100" s="116"/>
      <c r="H100" s="116"/>
      <c r="I100" s="116"/>
      <c r="J100" s="117">
        <f>J142</f>
        <v>0</v>
      </c>
      <c r="L100" s="114"/>
    </row>
    <row r="101" spans="2:12" s="9" customFormat="1" ht="20" customHeight="1">
      <c r="B101" s="114"/>
      <c r="D101" s="115" t="s">
        <v>139</v>
      </c>
      <c r="E101" s="116"/>
      <c r="F101" s="116"/>
      <c r="G101" s="116"/>
      <c r="H101" s="116"/>
      <c r="I101" s="116"/>
      <c r="J101" s="117">
        <f>J156</f>
        <v>0</v>
      </c>
      <c r="L101" s="114"/>
    </row>
    <row r="102" spans="2:12" s="8" customFormat="1" ht="25" customHeight="1">
      <c r="B102" s="110"/>
      <c r="D102" s="111" t="s">
        <v>159</v>
      </c>
      <c r="E102" s="112"/>
      <c r="F102" s="112"/>
      <c r="G102" s="112"/>
      <c r="H102" s="112"/>
      <c r="I102" s="112"/>
      <c r="J102" s="113">
        <f>J158</f>
        <v>0</v>
      </c>
      <c r="L102" s="110"/>
    </row>
    <row r="103" spans="2:12" s="9" customFormat="1" ht="20" customHeight="1">
      <c r="B103" s="114"/>
      <c r="D103" s="115" t="s">
        <v>2434</v>
      </c>
      <c r="E103" s="116"/>
      <c r="F103" s="116"/>
      <c r="G103" s="116"/>
      <c r="H103" s="116"/>
      <c r="I103" s="116"/>
      <c r="J103" s="117">
        <f>J159</f>
        <v>0</v>
      </c>
      <c r="L103" s="114"/>
    </row>
    <row r="104" spans="2:12" s="8" customFormat="1" ht="25" customHeight="1">
      <c r="B104" s="110"/>
      <c r="D104" s="111" t="s">
        <v>2435</v>
      </c>
      <c r="E104" s="112"/>
      <c r="F104" s="112"/>
      <c r="G104" s="112"/>
      <c r="H104" s="112"/>
      <c r="I104" s="112"/>
      <c r="J104" s="113">
        <f>J162</f>
        <v>0</v>
      </c>
      <c r="L104" s="110"/>
    </row>
    <row r="105" spans="2:12" s="1" customFormat="1" ht="21.75" customHeight="1">
      <c r="B105" s="28"/>
      <c r="L105" s="28"/>
    </row>
    <row r="106" spans="2:12" s="1" customFormat="1" ht="7" customHeight="1">
      <c r="B106" s="43"/>
      <c r="C106" s="44"/>
      <c r="D106" s="44"/>
      <c r="E106" s="44"/>
      <c r="F106" s="44"/>
      <c r="G106" s="44"/>
      <c r="H106" s="44"/>
      <c r="I106" s="44"/>
      <c r="J106" s="44"/>
      <c r="K106" s="44"/>
      <c r="L106" s="28"/>
    </row>
    <row r="110" spans="2:12" s="1" customFormat="1" ht="7" customHeight="1">
      <c r="B110" s="45"/>
      <c r="C110" s="46"/>
      <c r="D110" s="46"/>
      <c r="E110" s="46"/>
      <c r="F110" s="46"/>
      <c r="G110" s="46"/>
      <c r="H110" s="46"/>
      <c r="I110" s="46"/>
      <c r="J110" s="46"/>
      <c r="K110" s="46"/>
      <c r="L110" s="28"/>
    </row>
    <row r="111" spans="2:12" s="1" customFormat="1" ht="25" customHeight="1">
      <c r="B111" s="28"/>
      <c r="C111" s="17" t="s">
        <v>162</v>
      </c>
      <c r="L111" s="28"/>
    </row>
    <row r="112" spans="2:12" s="1" customFormat="1" ht="7" customHeight="1">
      <c r="B112" s="28"/>
      <c r="L112" s="28"/>
    </row>
    <row r="113" spans="2:65" s="1" customFormat="1" ht="12" customHeight="1">
      <c r="B113" s="28"/>
      <c r="C113" s="23" t="s">
        <v>15</v>
      </c>
      <c r="L113" s="28"/>
    </row>
    <row r="114" spans="2:65" s="1" customFormat="1" ht="16.5" customHeight="1">
      <c r="B114" s="28"/>
      <c r="E114" s="216" t="str">
        <f>E7</f>
        <v>Lezecké centrum HK Neolit</v>
      </c>
      <c r="F114" s="217"/>
      <c r="G114" s="217"/>
      <c r="H114" s="217"/>
      <c r="L114" s="28"/>
    </row>
    <row r="115" spans="2:65" s="1" customFormat="1" ht="12" customHeight="1">
      <c r="B115" s="28"/>
      <c r="C115" s="23" t="s">
        <v>123</v>
      </c>
      <c r="L115" s="28"/>
    </row>
    <row r="116" spans="2:65" s="1" customFormat="1" ht="16.5" customHeight="1">
      <c r="B116" s="28"/>
      <c r="E116" s="176" t="str">
        <f>E9</f>
        <v>SO 03 - Kanalizačná prípojka</v>
      </c>
      <c r="F116" s="218"/>
      <c r="G116" s="218"/>
      <c r="H116" s="218"/>
      <c r="L116" s="28"/>
    </row>
    <row r="117" spans="2:65" s="1" customFormat="1" ht="7" customHeight="1">
      <c r="B117" s="28"/>
      <c r="L117" s="28"/>
    </row>
    <row r="118" spans="2:65" s="1" customFormat="1" ht="12" customHeight="1">
      <c r="B118" s="28"/>
      <c r="C118" s="23" t="s">
        <v>19</v>
      </c>
      <c r="F118" s="21" t="str">
        <f>F12</f>
        <v>Martin</v>
      </c>
      <c r="I118" s="23" t="s">
        <v>21</v>
      </c>
      <c r="J118" s="51" t="str">
        <f>IF(J12="","",J12)</f>
        <v>21. 2. 2025</v>
      </c>
      <c r="L118" s="28"/>
    </row>
    <row r="119" spans="2:65" s="1" customFormat="1" ht="7" customHeight="1">
      <c r="B119" s="28"/>
      <c r="L119" s="28"/>
    </row>
    <row r="120" spans="2:65" s="1" customFormat="1" ht="15.25" customHeight="1">
      <c r="B120" s="28"/>
      <c r="C120" s="23" t="s">
        <v>23</v>
      </c>
      <c r="F120" s="21" t="str">
        <f>E15</f>
        <v>Horolezecký klub Neolit o.z.</v>
      </c>
      <c r="I120" s="23" t="s">
        <v>29</v>
      </c>
      <c r="J120" s="26" t="str">
        <f>E21</f>
        <v>Hplus a.s.</v>
      </c>
      <c r="L120" s="28"/>
    </row>
    <row r="121" spans="2:65" s="1" customFormat="1" ht="15.25" customHeight="1">
      <c r="B121" s="28"/>
      <c r="C121" s="23" t="s">
        <v>27</v>
      </c>
      <c r="F121" s="21" t="str">
        <f>IF(E18="","",E18)</f>
        <v>Vyplň údaj</v>
      </c>
      <c r="I121" s="23" t="s">
        <v>32</v>
      </c>
      <c r="J121" s="26" t="str">
        <f>E24</f>
        <v xml:space="preserve"> </v>
      </c>
      <c r="L121" s="28"/>
    </row>
    <row r="122" spans="2:65" s="1" customFormat="1" ht="10.25" customHeight="1">
      <c r="B122" s="28"/>
      <c r="L122" s="28"/>
    </row>
    <row r="123" spans="2:65" s="10" customFormat="1" ht="29.25" customHeight="1">
      <c r="B123" s="118"/>
      <c r="C123" s="119" t="s">
        <v>163</v>
      </c>
      <c r="D123" s="120" t="s">
        <v>60</v>
      </c>
      <c r="E123" s="120" t="s">
        <v>56</v>
      </c>
      <c r="F123" s="120" t="s">
        <v>57</v>
      </c>
      <c r="G123" s="120" t="s">
        <v>164</v>
      </c>
      <c r="H123" s="120" t="s">
        <v>165</v>
      </c>
      <c r="I123" s="120" t="s">
        <v>166</v>
      </c>
      <c r="J123" s="121" t="s">
        <v>129</v>
      </c>
      <c r="K123" s="122" t="s">
        <v>167</v>
      </c>
      <c r="L123" s="118"/>
      <c r="M123" s="58" t="s">
        <v>1</v>
      </c>
      <c r="N123" s="59" t="s">
        <v>39</v>
      </c>
      <c r="O123" s="59" t="s">
        <v>168</v>
      </c>
      <c r="P123" s="59" t="s">
        <v>169</v>
      </c>
      <c r="Q123" s="59" t="s">
        <v>170</v>
      </c>
      <c r="R123" s="59" t="s">
        <v>171</v>
      </c>
      <c r="S123" s="59" t="s">
        <v>172</v>
      </c>
      <c r="T123" s="60" t="s">
        <v>173</v>
      </c>
    </row>
    <row r="124" spans="2:65" s="1" customFormat="1" ht="22.75" customHeight="1">
      <c r="B124" s="28"/>
      <c r="C124" s="63" t="s">
        <v>130</v>
      </c>
      <c r="J124" s="123">
        <f>BK124</f>
        <v>0</v>
      </c>
      <c r="L124" s="28"/>
      <c r="M124" s="61"/>
      <c r="N124" s="52"/>
      <c r="O124" s="52"/>
      <c r="P124" s="124">
        <f>P125+P158+P162</f>
        <v>0</v>
      </c>
      <c r="Q124" s="52"/>
      <c r="R124" s="124">
        <f>R125+R158+R162</f>
        <v>44.627467000000003</v>
      </c>
      <c r="S124" s="52"/>
      <c r="T124" s="125">
        <f>T125+T158+T162</f>
        <v>0</v>
      </c>
      <c r="AT124" s="13" t="s">
        <v>74</v>
      </c>
      <c r="AU124" s="13" t="s">
        <v>131</v>
      </c>
      <c r="BK124" s="126">
        <f>BK125+BK158+BK162</f>
        <v>0</v>
      </c>
    </row>
    <row r="125" spans="2:65" s="11" customFormat="1" ht="26" customHeight="1">
      <c r="B125" s="127"/>
      <c r="D125" s="128" t="s">
        <v>74</v>
      </c>
      <c r="E125" s="129" t="s">
        <v>174</v>
      </c>
      <c r="F125" s="129" t="s">
        <v>175</v>
      </c>
      <c r="I125" s="130"/>
      <c r="J125" s="131">
        <f>BK125</f>
        <v>0</v>
      </c>
      <c r="L125" s="127"/>
      <c r="M125" s="132"/>
      <c r="P125" s="133">
        <f>P126+P140+P142+P156</f>
        <v>0</v>
      </c>
      <c r="R125" s="133">
        <f>R126+R140+R142+R156</f>
        <v>44.627467000000003</v>
      </c>
      <c r="T125" s="134">
        <f>T126+T140+T142+T156</f>
        <v>0</v>
      </c>
      <c r="AR125" s="128" t="s">
        <v>82</v>
      </c>
      <c r="AT125" s="135" t="s">
        <v>74</v>
      </c>
      <c r="AU125" s="135" t="s">
        <v>75</v>
      </c>
      <c r="AY125" s="128" t="s">
        <v>176</v>
      </c>
      <c r="BK125" s="136">
        <f>BK126+BK140+BK142+BK156</f>
        <v>0</v>
      </c>
    </row>
    <row r="126" spans="2:65" s="11" customFormat="1" ht="22.75" customHeight="1">
      <c r="B126" s="127"/>
      <c r="D126" s="128" t="s">
        <v>74</v>
      </c>
      <c r="E126" s="137" t="s">
        <v>82</v>
      </c>
      <c r="F126" s="137" t="s">
        <v>177</v>
      </c>
      <c r="I126" s="130"/>
      <c r="J126" s="138">
        <f>BK126</f>
        <v>0</v>
      </c>
      <c r="L126" s="127"/>
      <c r="M126" s="132"/>
      <c r="P126" s="133">
        <f>SUM(P127:P139)</f>
        <v>0</v>
      </c>
      <c r="R126" s="133">
        <f>SUM(R127:R139)</f>
        <v>30.617999999999999</v>
      </c>
      <c r="T126" s="134">
        <f>SUM(T127:T139)</f>
        <v>0</v>
      </c>
      <c r="AR126" s="128" t="s">
        <v>82</v>
      </c>
      <c r="AT126" s="135" t="s">
        <v>74</v>
      </c>
      <c r="AU126" s="135" t="s">
        <v>82</v>
      </c>
      <c r="AY126" s="128" t="s">
        <v>176</v>
      </c>
      <c r="BK126" s="136">
        <f>SUM(BK127:BK139)</f>
        <v>0</v>
      </c>
    </row>
    <row r="127" spans="2:65" s="1" customFormat="1" ht="21.75" customHeight="1">
      <c r="B127" s="28"/>
      <c r="C127" s="139" t="s">
        <v>82</v>
      </c>
      <c r="D127" s="139" t="s">
        <v>178</v>
      </c>
      <c r="E127" s="140" t="s">
        <v>195</v>
      </c>
      <c r="F127" s="141" t="s">
        <v>196</v>
      </c>
      <c r="G127" s="142" t="s">
        <v>181</v>
      </c>
      <c r="H127" s="143">
        <v>40.5</v>
      </c>
      <c r="I127" s="144"/>
      <c r="J127" s="145">
        <f t="shared" ref="J127:J139" si="0">ROUND(I127*H127,2)</f>
        <v>0</v>
      </c>
      <c r="K127" s="146"/>
      <c r="L127" s="28"/>
      <c r="M127" s="147" t="s">
        <v>1</v>
      </c>
      <c r="N127" s="148" t="s">
        <v>41</v>
      </c>
      <c r="P127" s="149">
        <f t="shared" ref="P127:P139" si="1">O127*H127</f>
        <v>0</v>
      </c>
      <c r="Q127" s="149">
        <v>0</v>
      </c>
      <c r="R127" s="149">
        <f t="shared" ref="R127:R139" si="2">Q127*H127</f>
        <v>0</v>
      </c>
      <c r="S127" s="149">
        <v>0</v>
      </c>
      <c r="T127" s="150">
        <f t="shared" ref="T127:T139" si="3">S127*H127</f>
        <v>0</v>
      </c>
      <c r="AR127" s="151" t="s">
        <v>182</v>
      </c>
      <c r="AT127" s="151" t="s">
        <v>178</v>
      </c>
      <c r="AU127" s="151" t="s">
        <v>88</v>
      </c>
      <c r="AY127" s="13" t="s">
        <v>176</v>
      </c>
      <c r="BE127" s="152">
        <f t="shared" ref="BE127:BE139" si="4">IF(N127="základná",J127,0)</f>
        <v>0</v>
      </c>
      <c r="BF127" s="152">
        <f t="shared" ref="BF127:BF139" si="5">IF(N127="znížená",J127,0)</f>
        <v>0</v>
      </c>
      <c r="BG127" s="152">
        <f t="shared" ref="BG127:BG139" si="6">IF(N127="zákl. prenesená",J127,0)</f>
        <v>0</v>
      </c>
      <c r="BH127" s="152">
        <f t="shared" ref="BH127:BH139" si="7">IF(N127="zníž. prenesená",J127,0)</f>
        <v>0</v>
      </c>
      <c r="BI127" s="152">
        <f t="shared" ref="BI127:BI139" si="8">IF(N127="nulová",J127,0)</f>
        <v>0</v>
      </c>
      <c r="BJ127" s="13" t="s">
        <v>88</v>
      </c>
      <c r="BK127" s="152">
        <f t="shared" ref="BK127:BK139" si="9">ROUND(I127*H127,2)</f>
        <v>0</v>
      </c>
      <c r="BL127" s="13" t="s">
        <v>182</v>
      </c>
      <c r="BM127" s="151" t="s">
        <v>2436</v>
      </c>
    </row>
    <row r="128" spans="2:65" s="1" customFormat="1" ht="37.75" customHeight="1">
      <c r="B128" s="28"/>
      <c r="C128" s="139" t="s">
        <v>88</v>
      </c>
      <c r="D128" s="139" t="s">
        <v>178</v>
      </c>
      <c r="E128" s="140" t="s">
        <v>199</v>
      </c>
      <c r="F128" s="141" t="s">
        <v>200</v>
      </c>
      <c r="G128" s="142" t="s">
        <v>181</v>
      </c>
      <c r="H128" s="143">
        <v>40.5</v>
      </c>
      <c r="I128" s="144"/>
      <c r="J128" s="145">
        <f t="shared" si="0"/>
        <v>0</v>
      </c>
      <c r="K128" s="146"/>
      <c r="L128" s="28"/>
      <c r="M128" s="147" t="s">
        <v>1</v>
      </c>
      <c r="N128" s="148" t="s">
        <v>41</v>
      </c>
      <c r="P128" s="149">
        <f t="shared" si="1"/>
        <v>0</v>
      </c>
      <c r="Q128" s="149">
        <v>0</v>
      </c>
      <c r="R128" s="149">
        <f t="shared" si="2"/>
        <v>0</v>
      </c>
      <c r="S128" s="149">
        <v>0</v>
      </c>
      <c r="T128" s="150">
        <f t="shared" si="3"/>
        <v>0</v>
      </c>
      <c r="AR128" s="151" t="s">
        <v>182</v>
      </c>
      <c r="AT128" s="151" t="s">
        <v>178</v>
      </c>
      <c r="AU128" s="151" t="s">
        <v>88</v>
      </c>
      <c r="AY128" s="13" t="s">
        <v>176</v>
      </c>
      <c r="BE128" s="152">
        <f t="shared" si="4"/>
        <v>0</v>
      </c>
      <c r="BF128" s="152">
        <f t="shared" si="5"/>
        <v>0</v>
      </c>
      <c r="BG128" s="152">
        <f t="shared" si="6"/>
        <v>0</v>
      </c>
      <c r="BH128" s="152">
        <f t="shared" si="7"/>
        <v>0</v>
      </c>
      <c r="BI128" s="152">
        <f t="shared" si="8"/>
        <v>0</v>
      </c>
      <c r="BJ128" s="13" t="s">
        <v>88</v>
      </c>
      <c r="BK128" s="152">
        <f t="shared" si="9"/>
        <v>0</v>
      </c>
      <c r="BL128" s="13" t="s">
        <v>182</v>
      </c>
      <c r="BM128" s="151" t="s">
        <v>2437</v>
      </c>
    </row>
    <row r="129" spans="2:65" s="1" customFormat="1" ht="16.5" customHeight="1">
      <c r="B129" s="28"/>
      <c r="C129" s="139" t="s">
        <v>187</v>
      </c>
      <c r="D129" s="139" t="s">
        <v>178</v>
      </c>
      <c r="E129" s="140" t="s">
        <v>2438</v>
      </c>
      <c r="F129" s="141" t="s">
        <v>2439</v>
      </c>
      <c r="G129" s="142" t="s">
        <v>181</v>
      </c>
      <c r="H129" s="143">
        <v>13.6</v>
      </c>
      <c r="I129" s="144"/>
      <c r="J129" s="145">
        <f t="shared" si="0"/>
        <v>0</v>
      </c>
      <c r="K129" s="146"/>
      <c r="L129" s="28"/>
      <c r="M129" s="147" t="s">
        <v>1</v>
      </c>
      <c r="N129" s="148" t="s">
        <v>41</v>
      </c>
      <c r="P129" s="149">
        <f t="shared" si="1"/>
        <v>0</v>
      </c>
      <c r="Q129" s="149">
        <v>0</v>
      </c>
      <c r="R129" s="149">
        <f t="shared" si="2"/>
        <v>0</v>
      </c>
      <c r="S129" s="149">
        <v>0</v>
      </c>
      <c r="T129" s="150">
        <f t="shared" si="3"/>
        <v>0</v>
      </c>
      <c r="AR129" s="151" t="s">
        <v>182</v>
      </c>
      <c r="AT129" s="151" t="s">
        <v>178</v>
      </c>
      <c r="AU129" s="151" t="s">
        <v>88</v>
      </c>
      <c r="AY129" s="13" t="s">
        <v>176</v>
      </c>
      <c r="BE129" s="152">
        <f t="shared" si="4"/>
        <v>0</v>
      </c>
      <c r="BF129" s="152">
        <f t="shared" si="5"/>
        <v>0</v>
      </c>
      <c r="BG129" s="152">
        <f t="shared" si="6"/>
        <v>0</v>
      </c>
      <c r="BH129" s="152">
        <f t="shared" si="7"/>
        <v>0</v>
      </c>
      <c r="BI129" s="152">
        <f t="shared" si="8"/>
        <v>0</v>
      </c>
      <c r="BJ129" s="13" t="s">
        <v>88</v>
      </c>
      <c r="BK129" s="152">
        <f t="shared" si="9"/>
        <v>0</v>
      </c>
      <c r="BL129" s="13" t="s">
        <v>182</v>
      </c>
      <c r="BM129" s="151" t="s">
        <v>2440</v>
      </c>
    </row>
    <row r="130" spans="2:65" s="1" customFormat="1" ht="24.25" customHeight="1">
      <c r="B130" s="28"/>
      <c r="C130" s="139" t="s">
        <v>182</v>
      </c>
      <c r="D130" s="139" t="s">
        <v>178</v>
      </c>
      <c r="E130" s="140" t="s">
        <v>2441</v>
      </c>
      <c r="F130" s="141" t="s">
        <v>2442</v>
      </c>
      <c r="G130" s="142" t="s">
        <v>181</v>
      </c>
      <c r="H130" s="143">
        <v>13.6</v>
      </c>
      <c r="I130" s="144"/>
      <c r="J130" s="145">
        <f t="shared" si="0"/>
        <v>0</v>
      </c>
      <c r="K130" s="146"/>
      <c r="L130" s="28"/>
      <c r="M130" s="147" t="s">
        <v>1</v>
      </c>
      <c r="N130" s="148" t="s">
        <v>41</v>
      </c>
      <c r="P130" s="149">
        <f t="shared" si="1"/>
        <v>0</v>
      </c>
      <c r="Q130" s="149">
        <v>0</v>
      </c>
      <c r="R130" s="149">
        <f t="shared" si="2"/>
        <v>0</v>
      </c>
      <c r="S130" s="149">
        <v>0</v>
      </c>
      <c r="T130" s="150">
        <f t="shared" si="3"/>
        <v>0</v>
      </c>
      <c r="AR130" s="151" t="s">
        <v>182</v>
      </c>
      <c r="AT130" s="151" t="s">
        <v>178</v>
      </c>
      <c r="AU130" s="151" t="s">
        <v>88</v>
      </c>
      <c r="AY130" s="13" t="s">
        <v>176</v>
      </c>
      <c r="BE130" s="152">
        <f t="shared" si="4"/>
        <v>0</v>
      </c>
      <c r="BF130" s="152">
        <f t="shared" si="5"/>
        <v>0</v>
      </c>
      <c r="BG130" s="152">
        <f t="shared" si="6"/>
        <v>0</v>
      </c>
      <c r="BH130" s="152">
        <f t="shared" si="7"/>
        <v>0</v>
      </c>
      <c r="BI130" s="152">
        <f t="shared" si="8"/>
        <v>0</v>
      </c>
      <c r="BJ130" s="13" t="s">
        <v>88</v>
      </c>
      <c r="BK130" s="152">
        <f t="shared" si="9"/>
        <v>0</v>
      </c>
      <c r="BL130" s="13" t="s">
        <v>182</v>
      </c>
      <c r="BM130" s="151" t="s">
        <v>2443</v>
      </c>
    </row>
    <row r="131" spans="2:65" s="1" customFormat="1" ht="24.25" customHeight="1">
      <c r="B131" s="28"/>
      <c r="C131" s="139" t="s">
        <v>194</v>
      </c>
      <c r="D131" s="139" t="s">
        <v>178</v>
      </c>
      <c r="E131" s="140" t="s">
        <v>203</v>
      </c>
      <c r="F131" s="141" t="s">
        <v>204</v>
      </c>
      <c r="G131" s="142" t="s">
        <v>181</v>
      </c>
      <c r="H131" s="143">
        <v>54.1</v>
      </c>
      <c r="I131" s="144"/>
      <c r="J131" s="145">
        <f t="shared" si="0"/>
        <v>0</v>
      </c>
      <c r="K131" s="146"/>
      <c r="L131" s="28"/>
      <c r="M131" s="147" t="s">
        <v>1</v>
      </c>
      <c r="N131" s="148" t="s">
        <v>41</v>
      </c>
      <c r="P131" s="149">
        <f t="shared" si="1"/>
        <v>0</v>
      </c>
      <c r="Q131" s="149">
        <v>0</v>
      </c>
      <c r="R131" s="149">
        <f t="shared" si="2"/>
        <v>0</v>
      </c>
      <c r="S131" s="149">
        <v>0</v>
      </c>
      <c r="T131" s="150">
        <f t="shared" si="3"/>
        <v>0</v>
      </c>
      <c r="AR131" s="151" t="s">
        <v>182</v>
      </c>
      <c r="AT131" s="151" t="s">
        <v>178</v>
      </c>
      <c r="AU131" s="151" t="s">
        <v>88</v>
      </c>
      <c r="AY131" s="13" t="s">
        <v>176</v>
      </c>
      <c r="BE131" s="152">
        <f t="shared" si="4"/>
        <v>0</v>
      </c>
      <c r="BF131" s="152">
        <f t="shared" si="5"/>
        <v>0</v>
      </c>
      <c r="BG131" s="152">
        <f t="shared" si="6"/>
        <v>0</v>
      </c>
      <c r="BH131" s="152">
        <f t="shared" si="7"/>
        <v>0</v>
      </c>
      <c r="BI131" s="152">
        <f t="shared" si="8"/>
        <v>0</v>
      </c>
      <c r="BJ131" s="13" t="s">
        <v>88</v>
      </c>
      <c r="BK131" s="152">
        <f t="shared" si="9"/>
        <v>0</v>
      </c>
      <c r="BL131" s="13" t="s">
        <v>182</v>
      </c>
      <c r="BM131" s="151" t="s">
        <v>2444</v>
      </c>
    </row>
    <row r="132" spans="2:65" s="1" customFormat="1" ht="37.75" customHeight="1">
      <c r="B132" s="28"/>
      <c r="C132" s="139" t="s">
        <v>198</v>
      </c>
      <c r="D132" s="139" t="s">
        <v>178</v>
      </c>
      <c r="E132" s="140" t="s">
        <v>207</v>
      </c>
      <c r="F132" s="141" t="s">
        <v>208</v>
      </c>
      <c r="G132" s="142" t="s">
        <v>181</v>
      </c>
      <c r="H132" s="143">
        <v>32.5</v>
      </c>
      <c r="I132" s="144"/>
      <c r="J132" s="145">
        <f t="shared" si="0"/>
        <v>0</v>
      </c>
      <c r="K132" s="146"/>
      <c r="L132" s="28"/>
      <c r="M132" s="147" t="s">
        <v>1</v>
      </c>
      <c r="N132" s="148" t="s">
        <v>41</v>
      </c>
      <c r="P132" s="149">
        <f t="shared" si="1"/>
        <v>0</v>
      </c>
      <c r="Q132" s="149">
        <v>0</v>
      </c>
      <c r="R132" s="149">
        <f t="shared" si="2"/>
        <v>0</v>
      </c>
      <c r="S132" s="149">
        <v>0</v>
      </c>
      <c r="T132" s="150">
        <f t="shared" si="3"/>
        <v>0</v>
      </c>
      <c r="AR132" s="151" t="s">
        <v>182</v>
      </c>
      <c r="AT132" s="151" t="s">
        <v>178</v>
      </c>
      <c r="AU132" s="151" t="s">
        <v>88</v>
      </c>
      <c r="AY132" s="13" t="s">
        <v>176</v>
      </c>
      <c r="BE132" s="152">
        <f t="shared" si="4"/>
        <v>0</v>
      </c>
      <c r="BF132" s="152">
        <f t="shared" si="5"/>
        <v>0</v>
      </c>
      <c r="BG132" s="152">
        <f t="shared" si="6"/>
        <v>0</v>
      </c>
      <c r="BH132" s="152">
        <f t="shared" si="7"/>
        <v>0</v>
      </c>
      <c r="BI132" s="152">
        <f t="shared" si="8"/>
        <v>0</v>
      </c>
      <c r="BJ132" s="13" t="s">
        <v>88</v>
      </c>
      <c r="BK132" s="152">
        <f t="shared" si="9"/>
        <v>0</v>
      </c>
      <c r="BL132" s="13" t="s">
        <v>182</v>
      </c>
      <c r="BM132" s="151" t="s">
        <v>2445</v>
      </c>
    </row>
    <row r="133" spans="2:65" s="1" customFormat="1" ht="44.25" customHeight="1">
      <c r="B133" s="28"/>
      <c r="C133" s="139" t="s">
        <v>202</v>
      </c>
      <c r="D133" s="139" t="s">
        <v>178</v>
      </c>
      <c r="E133" s="140" t="s">
        <v>211</v>
      </c>
      <c r="F133" s="141" t="s">
        <v>212</v>
      </c>
      <c r="G133" s="142" t="s">
        <v>181</v>
      </c>
      <c r="H133" s="143">
        <v>390</v>
      </c>
      <c r="I133" s="144"/>
      <c r="J133" s="145">
        <f t="shared" si="0"/>
        <v>0</v>
      </c>
      <c r="K133" s="146"/>
      <c r="L133" s="28"/>
      <c r="M133" s="147" t="s">
        <v>1</v>
      </c>
      <c r="N133" s="148" t="s">
        <v>41</v>
      </c>
      <c r="P133" s="149">
        <f t="shared" si="1"/>
        <v>0</v>
      </c>
      <c r="Q133" s="149">
        <v>0</v>
      </c>
      <c r="R133" s="149">
        <f t="shared" si="2"/>
        <v>0</v>
      </c>
      <c r="S133" s="149">
        <v>0</v>
      </c>
      <c r="T133" s="150">
        <f t="shared" si="3"/>
        <v>0</v>
      </c>
      <c r="AR133" s="151" t="s">
        <v>182</v>
      </c>
      <c r="AT133" s="151" t="s">
        <v>178</v>
      </c>
      <c r="AU133" s="151" t="s">
        <v>88</v>
      </c>
      <c r="AY133" s="13" t="s">
        <v>176</v>
      </c>
      <c r="BE133" s="152">
        <f t="shared" si="4"/>
        <v>0</v>
      </c>
      <c r="BF133" s="152">
        <f t="shared" si="5"/>
        <v>0</v>
      </c>
      <c r="BG133" s="152">
        <f t="shared" si="6"/>
        <v>0</v>
      </c>
      <c r="BH133" s="152">
        <f t="shared" si="7"/>
        <v>0</v>
      </c>
      <c r="BI133" s="152">
        <f t="shared" si="8"/>
        <v>0</v>
      </c>
      <c r="BJ133" s="13" t="s">
        <v>88</v>
      </c>
      <c r="BK133" s="152">
        <f t="shared" si="9"/>
        <v>0</v>
      </c>
      <c r="BL133" s="13" t="s">
        <v>182</v>
      </c>
      <c r="BM133" s="151" t="s">
        <v>2446</v>
      </c>
    </row>
    <row r="134" spans="2:65" s="1" customFormat="1" ht="24.25" customHeight="1">
      <c r="B134" s="28"/>
      <c r="C134" s="139" t="s">
        <v>206</v>
      </c>
      <c r="D134" s="139" t="s">
        <v>178</v>
      </c>
      <c r="E134" s="140" t="s">
        <v>215</v>
      </c>
      <c r="F134" s="141" t="s">
        <v>216</v>
      </c>
      <c r="G134" s="142" t="s">
        <v>181</v>
      </c>
      <c r="H134" s="143">
        <v>54.1</v>
      </c>
      <c r="I134" s="144"/>
      <c r="J134" s="145">
        <f t="shared" si="0"/>
        <v>0</v>
      </c>
      <c r="K134" s="146"/>
      <c r="L134" s="28"/>
      <c r="M134" s="147" t="s">
        <v>1</v>
      </c>
      <c r="N134" s="148" t="s">
        <v>41</v>
      </c>
      <c r="P134" s="149">
        <f t="shared" si="1"/>
        <v>0</v>
      </c>
      <c r="Q134" s="149">
        <v>0</v>
      </c>
      <c r="R134" s="149">
        <f t="shared" si="2"/>
        <v>0</v>
      </c>
      <c r="S134" s="149">
        <v>0</v>
      </c>
      <c r="T134" s="150">
        <f t="shared" si="3"/>
        <v>0</v>
      </c>
      <c r="AR134" s="151" t="s">
        <v>182</v>
      </c>
      <c r="AT134" s="151" t="s">
        <v>178</v>
      </c>
      <c r="AU134" s="151" t="s">
        <v>88</v>
      </c>
      <c r="AY134" s="13" t="s">
        <v>176</v>
      </c>
      <c r="BE134" s="152">
        <f t="shared" si="4"/>
        <v>0</v>
      </c>
      <c r="BF134" s="152">
        <f t="shared" si="5"/>
        <v>0</v>
      </c>
      <c r="BG134" s="152">
        <f t="shared" si="6"/>
        <v>0</v>
      </c>
      <c r="BH134" s="152">
        <f t="shared" si="7"/>
        <v>0</v>
      </c>
      <c r="BI134" s="152">
        <f t="shared" si="8"/>
        <v>0</v>
      </c>
      <c r="BJ134" s="13" t="s">
        <v>88</v>
      </c>
      <c r="BK134" s="152">
        <f t="shared" si="9"/>
        <v>0</v>
      </c>
      <c r="BL134" s="13" t="s">
        <v>182</v>
      </c>
      <c r="BM134" s="151" t="s">
        <v>2447</v>
      </c>
    </row>
    <row r="135" spans="2:65" s="1" customFormat="1" ht="16.5" customHeight="1">
      <c r="B135" s="28"/>
      <c r="C135" s="139" t="s">
        <v>210</v>
      </c>
      <c r="D135" s="139" t="s">
        <v>178</v>
      </c>
      <c r="E135" s="140" t="s">
        <v>2357</v>
      </c>
      <c r="F135" s="141" t="s">
        <v>2358</v>
      </c>
      <c r="G135" s="142" t="s">
        <v>181</v>
      </c>
      <c r="H135" s="143">
        <v>54.1</v>
      </c>
      <c r="I135" s="144"/>
      <c r="J135" s="145">
        <f t="shared" si="0"/>
        <v>0</v>
      </c>
      <c r="K135" s="146"/>
      <c r="L135" s="28"/>
      <c r="M135" s="147" t="s">
        <v>1</v>
      </c>
      <c r="N135" s="148" t="s">
        <v>41</v>
      </c>
      <c r="P135" s="149">
        <f t="shared" si="1"/>
        <v>0</v>
      </c>
      <c r="Q135" s="149">
        <v>0</v>
      </c>
      <c r="R135" s="149">
        <f t="shared" si="2"/>
        <v>0</v>
      </c>
      <c r="S135" s="149">
        <v>0</v>
      </c>
      <c r="T135" s="150">
        <f t="shared" si="3"/>
        <v>0</v>
      </c>
      <c r="AR135" s="151" t="s">
        <v>182</v>
      </c>
      <c r="AT135" s="151" t="s">
        <v>178</v>
      </c>
      <c r="AU135" s="151" t="s">
        <v>88</v>
      </c>
      <c r="AY135" s="13" t="s">
        <v>176</v>
      </c>
      <c r="BE135" s="152">
        <f t="shared" si="4"/>
        <v>0</v>
      </c>
      <c r="BF135" s="152">
        <f t="shared" si="5"/>
        <v>0</v>
      </c>
      <c r="BG135" s="152">
        <f t="shared" si="6"/>
        <v>0</v>
      </c>
      <c r="BH135" s="152">
        <f t="shared" si="7"/>
        <v>0</v>
      </c>
      <c r="BI135" s="152">
        <f t="shared" si="8"/>
        <v>0</v>
      </c>
      <c r="BJ135" s="13" t="s">
        <v>88</v>
      </c>
      <c r="BK135" s="152">
        <f t="shared" si="9"/>
        <v>0</v>
      </c>
      <c r="BL135" s="13" t="s">
        <v>182</v>
      </c>
      <c r="BM135" s="151" t="s">
        <v>2448</v>
      </c>
    </row>
    <row r="136" spans="2:65" s="1" customFormat="1" ht="24.25" customHeight="1">
      <c r="B136" s="28"/>
      <c r="C136" s="139" t="s">
        <v>214</v>
      </c>
      <c r="D136" s="139" t="s">
        <v>178</v>
      </c>
      <c r="E136" s="140" t="s">
        <v>227</v>
      </c>
      <c r="F136" s="141" t="s">
        <v>2360</v>
      </c>
      <c r="G136" s="142" t="s">
        <v>229</v>
      </c>
      <c r="H136" s="143">
        <v>32.5</v>
      </c>
      <c r="I136" s="144"/>
      <c r="J136" s="145">
        <f t="shared" si="0"/>
        <v>0</v>
      </c>
      <c r="K136" s="146"/>
      <c r="L136" s="28"/>
      <c r="M136" s="147" t="s">
        <v>1</v>
      </c>
      <c r="N136" s="148" t="s">
        <v>41</v>
      </c>
      <c r="P136" s="149">
        <f t="shared" si="1"/>
        <v>0</v>
      </c>
      <c r="Q136" s="149">
        <v>0</v>
      </c>
      <c r="R136" s="149">
        <f t="shared" si="2"/>
        <v>0</v>
      </c>
      <c r="S136" s="149">
        <v>0</v>
      </c>
      <c r="T136" s="150">
        <f t="shared" si="3"/>
        <v>0</v>
      </c>
      <c r="AR136" s="151" t="s">
        <v>182</v>
      </c>
      <c r="AT136" s="151" t="s">
        <v>178</v>
      </c>
      <c r="AU136" s="151" t="s">
        <v>88</v>
      </c>
      <c r="AY136" s="13" t="s">
        <v>176</v>
      </c>
      <c r="BE136" s="152">
        <f t="shared" si="4"/>
        <v>0</v>
      </c>
      <c r="BF136" s="152">
        <f t="shared" si="5"/>
        <v>0</v>
      </c>
      <c r="BG136" s="152">
        <f t="shared" si="6"/>
        <v>0</v>
      </c>
      <c r="BH136" s="152">
        <f t="shared" si="7"/>
        <v>0</v>
      </c>
      <c r="BI136" s="152">
        <f t="shared" si="8"/>
        <v>0</v>
      </c>
      <c r="BJ136" s="13" t="s">
        <v>88</v>
      </c>
      <c r="BK136" s="152">
        <f t="shared" si="9"/>
        <v>0</v>
      </c>
      <c r="BL136" s="13" t="s">
        <v>182</v>
      </c>
      <c r="BM136" s="151" t="s">
        <v>2449</v>
      </c>
    </row>
    <row r="137" spans="2:65" s="1" customFormat="1" ht="24.25" customHeight="1">
      <c r="B137" s="28"/>
      <c r="C137" s="139" t="s">
        <v>218</v>
      </c>
      <c r="D137" s="139" t="s">
        <v>178</v>
      </c>
      <c r="E137" s="140" t="s">
        <v>232</v>
      </c>
      <c r="F137" s="141" t="s">
        <v>233</v>
      </c>
      <c r="G137" s="142" t="s">
        <v>181</v>
      </c>
      <c r="H137" s="143">
        <v>21.6</v>
      </c>
      <c r="I137" s="144"/>
      <c r="J137" s="145">
        <f t="shared" si="0"/>
        <v>0</v>
      </c>
      <c r="K137" s="146"/>
      <c r="L137" s="28"/>
      <c r="M137" s="147" t="s">
        <v>1</v>
      </c>
      <c r="N137" s="148" t="s">
        <v>41</v>
      </c>
      <c r="P137" s="149">
        <f t="shared" si="1"/>
        <v>0</v>
      </c>
      <c r="Q137" s="149">
        <v>0</v>
      </c>
      <c r="R137" s="149">
        <f t="shared" si="2"/>
        <v>0</v>
      </c>
      <c r="S137" s="149">
        <v>0</v>
      </c>
      <c r="T137" s="150">
        <f t="shared" si="3"/>
        <v>0</v>
      </c>
      <c r="AR137" s="151" t="s">
        <v>182</v>
      </c>
      <c r="AT137" s="151" t="s">
        <v>178</v>
      </c>
      <c r="AU137" s="151" t="s">
        <v>88</v>
      </c>
      <c r="AY137" s="13" t="s">
        <v>176</v>
      </c>
      <c r="BE137" s="152">
        <f t="shared" si="4"/>
        <v>0</v>
      </c>
      <c r="BF137" s="152">
        <f t="shared" si="5"/>
        <v>0</v>
      </c>
      <c r="BG137" s="152">
        <f t="shared" si="6"/>
        <v>0</v>
      </c>
      <c r="BH137" s="152">
        <f t="shared" si="7"/>
        <v>0</v>
      </c>
      <c r="BI137" s="152">
        <f t="shared" si="8"/>
        <v>0</v>
      </c>
      <c r="BJ137" s="13" t="s">
        <v>88</v>
      </c>
      <c r="BK137" s="152">
        <f t="shared" si="9"/>
        <v>0</v>
      </c>
      <c r="BL137" s="13" t="s">
        <v>182</v>
      </c>
      <c r="BM137" s="151" t="s">
        <v>2450</v>
      </c>
    </row>
    <row r="138" spans="2:65" s="1" customFormat="1" ht="24.25" customHeight="1">
      <c r="B138" s="28"/>
      <c r="C138" s="139" t="s">
        <v>222</v>
      </c>
      <c r="D138" s="139" t="s">
        <v>178</v>
      </c>
      <c r="E138" s="140" t="s">
        <v>2363</v>
      </c>
      <c r="F138" s="141" t="s">
        <v>2364</v>
      </c>
      <c r="G138" s="142" t="s">
        <v>181</v>
      </c>
      <c r="H138" s="143">
        <v>16.2</v>
      </c>
      <c r="I138" s="144"/>
      <c r="J138" s="145">
        <f t="shared" si="0"/>
        <v>0</v>
      </c>
      <c r="K138" s="146"/>
      <c r="L138" s="28"/>
      <c r="M138" s="147" t="s">
        <v>1</v>
      </c>
      <c r="N138" s="148" t="s">
        <v>41</v>
      </c>
      <c r="P138" s="149">
        <f t="shared" si="1"/>
        <v>0</v>
      </c>
      <c r="Q138" s="149">
        <v>0</v>
      </c>
      <c r="R138" s="149">
        <f t="shared" si="2"/>
        <v>0</v>
      </c>
      <c r="S138" s="149">
        <v>0</v>
      </c>
      <c r="T138" s="150">
        <f t="shared" si="3"/>
        <v>0</v>
      </c>
      <c r="AR138" s="151" t="s">
        <v>182</v>
      </c>
      <c r="AT138" s="151" t="s">
        <v>178</v>
      </c>
      <c r="AU138" s="151" t="s">
        <v>88</v>
      </c>
      <c r="AY138" s="13" t="s">
        <v>176</v>
      </c>
      <c r="BE138" s="152">
        <f t="shared" si="4"/>
        <v>0</v>
      </c>
      <c r="BF138" s="152">
        <f t="shared" si="5"/>
        <v>0</v>
      </c>
      <c r="BG138" s="152">
        <f t="shared" si="6"/>
        <v>0</v>
      </c>
      <c r="BH138" s="152">
        <f t="shared" si="7"/>
        <v>0</v>
      </c>
      <c r="BI138" s="152">
        <f t="shared" si="8"/>
        <v>0</v>
      </c>
      <c r="BJ138" s="13" t="s">
        <v>88</v>
      </c>
      <c r="BK138" s="152">
        <f t="shared" si="9"/>
        <v>0</v>
      </c>
      <c r="BL138" s="13" t="s">
        <v>182</v>
      </c>
      <c r="BM138" s="151" t="s">
        <v>2451</v>
      </c>
    </row>
    <row r="139" spans="2:65" s="1" customFormat="1" ht="16.5" customHeight="1">
      <c r="B139" s="28"/>
      <c r="C139" s="153" t="s">
        <v>226</v>
      </c>
      <c r="D139" s="153" t="s">
        <v>236</v>
      </c>
      <c r="E139" s="154" t="s">
        <v>2452</v>
      </c>
      <c r="F139" s="155" t="s">
        <v>2453</v>
      </c>
      <c r="G139" s="156" t="s">
        <v>229</v>
      </c>
      <c r="H139" s="157">
        <v>30.617999999999999</v>
      </c>
      <c r="I139" s="158"/>
      <c r="J139" s="159">
        <f t="shared" si="0"/>
        <v>0</v>
      </c>
      <c r="K139" s="160"/>
      <c r="L139" s="161"/>
      <c r="M139" s="162" t="s">
        <v>1</v>
      </c>
      <c r="N139" s="163" t="s">
        <v>41</v>
      </c>
      <c r="P139" s="149">
        <f t="shared" si="1"/>
        <v>0</v>
      </c>
      <c r="Q139" s="149">
        <v>1</v>
      </c>
      <c r="R139" s="149">
        <f t="shared" si="2"/>
        <v>30.617999999999999</v>
      </c>
      <c r="S139" s="149">
        <v>0</v>
      </c>
      <c r="T139" s="150">
        <f t="shared" si="3"/>
        <v>0</v>
      </c>
      <c r="AR139" s="151" t="s">
        <v>206</v>
      </c>
      <c r="AT139" s="151" t="s">
        <v>236</v>
      </c>
      <c r="AU139" s="151" t="s">
        <v>88</v>
      </c>
      <c r="AY139" s="13" t="s">
        <v>176</v>
      </c>
      <c r="BE139" s="152">
        <f t="shared" si="4"/>
        <v>0</v>
      </c>
      <c r="BF139" s="152">
        <f t="shared" si="5"/>
        <v>0</v>
      </c>
      <c r="BG139" s="152">
        <f t="shared" si="6"/>
        <v>0</v>
      </c>
      <c r="BH139" s="152">
        <f t="shared" si="7"/>
        <v>0</v>
      </c>
      <c r="BI139" s="152">
        <f t="shared" si="8"/>
        <v>0</v>
      </c>
      <c r="BJ139" s="13" t="s">
        <v>88</v>
      </c>
      <c r="BK139" s="152">
        <f t="shared" si="9"/>
        <v>0</v>
      </c>
      <c r="BL139" s="13" t="s">
        <v>182</v>
      </c>
      <c r="BM139" s="151" t="s">
        <v>2454</v>
      </c>
    </row>
    <row r="140" spans="2:65" s="11" customFormat="1" ht="22.75" customHeight="1">
      <c r="B140" s="127"/>
      <c r="D140" s="128" t="s">
        <v>74</v>
      </c>
      <c r="E140" s="137" t="s">
        <v>182</v>
      </c>
      <c r="F140" s="137" t="s">
        <v>348</v>
      </c>
      <c r="I140" s="130"/>
      <c r="J140" s="138">
        <f>BK140</f>
        <v>0</v>
      </c>
      <c r="L140" s="127"/>
      <c r="M140" s="132"/>
      <c r="P140" s="133">
        <f>P141</f>
        <v>0</v>
      </c>
      <c r="R140" s="133">
        <f>R141</f>
        <v>5.1050790000000008</v>
      </c>
      <c r="T140" s="134">
        <f>T141</f>
        <v>0</v>
      </c>
      <c r="AR140" s="128" t="s">
        <v>82</v>
      </c>
      <c r="AT140" s="135" t="s">
        <v>74</v>
      </c>
      <c r="AU140" s="135" t="s">
        <v>82</v>
      </c>
      <c r="AY140" s="128" t="s">
        <v>176</v>
      </c>
      <c r="BK140" s="136">
        <f>BK141</f>
        <v>0</v>
      </c>
    </row>
    <row r="141" spans="2:65" s="1" customFormat="1" ht="37.75" customHeight="1">
      <c r="B141" s="28"/>
      <c r="C141" s="139" t="s">
        <v>231</v>
      </c>
      <c r="D141" s="139" t="s">
        <v>178</v>
      </c>
      <c r="E141" s="140" t="s">
        <v>2369</v>
      </c>
      <c r="F141" s="141" t="s">
        <v>2370</v>
      </c>
      <c r="G141" s="142" t="s">
        <v>181</v>
      </c>
      <c r="H141" s="143">
        <v>2.7</v>
      </c>
      <c r="I141" s="144"/>
      <c r="J141" s="145">
        <f>ROUND(I141*H141,2)</f>
        <v>0</v>
      </c>
      <c r="K141" s="146"/>
      <c r="L141" s="28"/>
      <c r="M141" s="147" t="s">
        <v>1</v>
      </c>
      <c r="N141" s="148" t="s">
        <v>41</v>
      </c>
      <c r="P141" s="149">
        <f>O141*H141</f>
        <v>0</v>
      </c>
      <c r="Q141" s="149">
        <v>1.8907700000000001</v>
      </c>
      <c r="R141" s="149">
        <f>Q141*H141</f>
        <v>5.1050790000000008</v>
      </c>
      <c r="S141" s="149">
        <v>0</v>
      </c>
      <c r="T141" s="150">
        <f>S141*H141</f>
        <v>0</v>
      </c>
      <c r="AR141" s="151" t="s">
        <v>182</v>
      </c>
      <c r="AT141" s="151" t="s">
        <v>178</v>
      </c>
      <c r="AU141" s="151" t="s">
        <v>88</v>
      </c>
      <c r="AY141" s="13" t="s">
        <v>176</v>
      </c>
      <c r="BE141" s="152">
        <f>IF(N141="základná",J141,0)</f>
        <v>0</v>
      </c>
      <c r="BF141" s="152">
        <f>IF(N141="znížená",J141,0)</f>
        <v>0</v>
      </c>
      <c r="BG141" s="152">
        <f>IF(N141="zákl. prenesená",J141,0)</f>
        <v>0</v>
      </c>
      <c r="BH141" s="152">
        <f>IF(N141="zníž. prenesená",J141,0)</f>
        <v>0</v>
      </c>
      <c r="BI141" s="152">
        <f>IF(N141="nulová",J141,0)</f>
        <v>0</v>
      </c>
      <c r="BJ141" s="13" t="s">
        <v>88</v>
      </c>
      <c r="BK141" s="152">
        <f>ROUND(I141*H141,2)</f>
        <v>0</v>
      </c>
      <c r="BL141" s="13" t="s">
        <v>182</v>
      </c>
      <c r="BM141" s="151" t="s">
        <v>2455</v>
      </c>
    </row>
    <row r="142" spans="2:65" s="11" customFormat="1" ht="22.75" customHeight="1">
      <c r="B142" s="127"/>
      <c r="D142" s="128" t="s">
        <v>74</v>
      </c>
      <c r="E142" s="137" t="s">
        <v>206</v>
      </c>
      <c r="F142" s="137" t="s">
        <v>2372</v>
      </c>
      <c r="I142" s="130"/>
      <c r="J142" s="138">
        <f>BK142</f>
        <v>0</v>
      </c>
      <c r="L142" s="127"/>
      <c r="M142" s="132"/>
      <c r="P142" s="133">
        <f>SUM(P143:P155)</f>
        <v>0</v>
      </c>
      <c r="R142" s="133">
        <f>SUM(R143:R155)</f>
        <v>8.9043880000000026</v>
      </c>
      <c r="T142" s="134">
        <f>SUM(T143:T155)</f>
        <v>0</v>
      </c>
      <c r="AR142" s="128" t="s">
        <v>82</v>
      </c>
      <c r="AT142" s="135" t="s">
        <v>74</v>
      </c>
      <c r="AU142" s="135" t="s">
        <v>82</v>
      </c>
      <c r="AY142" s="128" t="s">
        <v>176</v>
      </c>
      <c r="BK142" s="136">
        <f>SUM(BK143:BK155)</f>
        <v>0</v>
      </c>
    </row>
    <row r="143" spans="2:65" s="1" customFormat="1" ht="24.25" customHeight="1">
      <c r="B143" s="28"/>
      <c r="C143" s="139" t="s">
        <v>235</v>
      </c>
      <c r="D143" s="139" t="s">
        <v>178</v>
      </c>
      <c r="E143" s="140" t="s">
        <v>2456</v>
      </c>
      <c r="F143" s="141" t="s">
        <v>2457</v>
      </c>
      <c r="G143" s="142" t="s">
        <v>261</v>
      </c>
      <c r="H143" s="143">
        <v>45</v>
      </c>
      <c r="I143" s="144"/>
      <c r="J143" s="145">
        <f t="shared" ref="J143:J155" si="10">ROUND(I143*H143,2)</f>
        <v>0</v>
      </c>
      <c r="K143" s="146"/>
      <c r="L143" s="28"/>
      <c r="M143" s="147" t="s">
        <v>1</v>
      </c>
      <c r="N143" s="148" t="s">
        <v>41</v>
      </c>
      <c r="P143" s="149">
        <f t="shared" ref="P143:P155" si="11">O143*H143</f>
        <v>0</v>
      </c>
      <c r="Q143" s="149">
        <v>1.0000000000000001E-5</v>
      </c>
      <c r="R143" s="149">
        <f t="shared" ref="R143:R155" si="12">Q143*H143</f>
        <v>4.5000000000000004E-4</v>
      </c>
      <c r="S143" s="149">
        <v>0</v>
      </c>
      <c r="T143" s="150">
        <f t="shared" ref="T143:T155" si="13">S143*H143</f>
        <v>0</v>
      </c>
      <c r="AR143" s="151" t="s">
        <v>182</v>
      </c>
      <c r="AT143" s="151" t="s">
        <v>178</v>
      </c>
      <c r="AU143" s="151" t="s">
        <v>88</v>
      </c>
      <c r="AY143" s="13" t="s">
        <v>176</v>
      </c>
      <c r="BE143" s="152">
        <f t="shared" ref="BE143:BE155" si="14">IF(N143="základná",J143,0)</f>
        <v>0</v>
      </c>
      <c r="BF143" s="152">
        <f t="shared" ref="BF143:BF155" si="15">IF(N143="znížená",J143,0)</f>
        <v>0</v>
      </c>
      <c r="BG143" s="152">
        <f t="shared" ref="BG143:BG155" si="16">IF(N143="zákl. prenesená",J143,0)</f>
        <v>0</v>
      </c>
      <c r="BH143" s="152">
        <f t="shared" ref="BH143:BH155" si="17">IF(N143="zníž. prenesená",J143,0)</f>
        <v>0</v>
      </c>
      <c r="BI143" s="152">
        <f t="shared" ref="BI143:BI155" si="18">IF(N143="nulová",J143,0)</f>
        <v>0</v>
      </c>
      <c r="BJ143" s="13" t="s">
        <v>88</v>
      </c>
      <c r="BK143" s="152">
        <f t="shared" ref="BK143:BK155" si="19">ROUND(I143*H143,2)</f>
        <v>0</v>
      </c>
      <c r="BL143" s="13" t="s">
        <v>182</v>
      </c>
      <c r="BM143" s="151" t="s">
        <v>2458</v>
      </c>
    </row>
    <row r="144" spans="2:65" s="1" customFormat="1" ht="33" customHeight="1">
      <c r="B144" s="28"/>
      <c r="C144" s="153" t="s">
        <v>240</v>
      </c>
      <c r="D144" s="153" t="s">
        <v>236</v>
      </c>
      <c r="E144" s="154" t="s">
        <v>2459</v>
      </c>
      <c r="F144" s="155" t="s">
        <v>2460</v>
      </c>
      <c r="G144" s="156" t="s">
        <v>334</v>
      </c>
      <c r="H144" s="157">
        <v>7.65</v>
      </c>
      <c r="I144" s="158"/>
      <c r="J144" s="159">
        <f t="shared" si="10"/>
        <v>0</v>
      </c>
      <c r="K144" s="160"/>
      <c r="L144" s="161"/>
      <c r="M144" s="162" t="s">
        <v>1</v>
      </c>
      <c r="N144" s="163" t="s">
        <v>41</v>
      </c>
      <c r="P144" s="149">
        <f t="shared" si="11"/>
        <v>0</v>
      </c>
      <c r="Q144" s="149">
        <v>4.1489999999999999E-2</v>
      </c>
      <c r="R144" s="149">
        <f t="shared" si="12"/>
        <v>0.31739850000000003</v>
      </c>
      <c r="S144" s="149">
        <v>0</v>
      </c>
      <c r="T144" s="150">
        <f t="shared" si="13"/>
        <v>0</v>
      </c>
      <c r="AR144" s="151" t="s">
        <v>206</v>
      </c>
      <c r="AT144" s="151" t="s">
        <v>236</v>
      </c>
      <c r="AU144" s="151" t="s">
        <v>88</v>
      </c>
      <c r="AY144" s="13" t="s">
        <v>176</v>
      </c>
      <c r="BE144" s="152">
        <f t="shared" si="14"/>
        <v>0</v>
      </c>
      <c r="BF144" s="152">
        <f t="shared" si="15"/>
        <v>0</v>
      </c>
      <c r="BG144" s="152">
        <f t="shared" si="16"/>
        <v>0</v>
      </c>
      <c r="BH144" s="152">
        <f t="shared" si="17"/>
        <v>0</v>
      </c>
      <c r="BI144" s="152">
        <f t="shared" si="18"/>
        <v>0</v>
      </c>
      <c r="BJ144" s="13" t="s">
        <v>88</v>
      </c>
      <c r="BK144" s="152">
        <f t="shared" si="19"/>
        <v>0</v>
      </c>
      <c r="BL144" s="13" t="s">
        <v>182</v>
      </c>
      <c r="BM144" s="151" t="s">
        <v>2461</v>
      </c>
    </row>
    <row r="145" spans="2:65" s="1" customFormat="1" ht="24.25" customHeight="1">
      <c r="B145" s="28"/>
      <c r="C145" s="139" t="s">
        <v>244</v>
      </c>
      <c r="D145" s="139" t="s">
        <v>178</v>
      </c>
      <c r="E145" s="140" t="s">
        <v>2462</v>
      </c>
      <c r="F145" s="141" t="s">
        <v>2463</v>
      </c>
      <c r="G145" s="142" t="s">
        <v>334</v>
      </c>
      <c r="H145" s="143">
        <v>2</v>
      </c>
      <c r="I145" s="144"/>
      <c r="J145" s="145">
        <f t="shared" si="10"/>
        <v>0</v>
      </c>
      <c r="K145" s="146"/>
      <c r="L145" s="28"/>
      <c r="M145" s="147" t="s">
        <v>1</v>
      </c>
      <c r="N145" s="148" t="s">
        <v>41</v>
      </c>
      <c r="P145" s="149">
        <f t="shared" si="11"/>
        <v>0</v>
      </c>
      <c r="Q145" s="149">
        <v>6.9999999999999994E-5</v>
      </c>
      <c r="R145" s="149">
        <f t="shared" si="12"/>
        <v>1.3999999999999999E-4</v>
      </c>
      <c r="S145" s="149">
        <v>0</v>
      </c>
      <c r="T145" s="150">
        <f t="shared" si="13"/>
        <v>0</v>
      </c>
      <c r="AR145" s="151" t="s">
        <v>182</v>
      </c>
      <c r="AT145" s="151" t="s">
        <v>178</v>
      </c>
      <c r="AU145" s="151" t="s">
        <v>88</v>
      </c>
      <c r="AY145" s="13" t="s">
        <v>176</v>
      </c>
      <c r="BE145" s="152">
        <f t="shared" si="14"/>
        <v>0</v>
      </c>
      <c r="BF145" s="152">
        <f t="shared" si="15"/>
        <v>0</v>
      </c>
      <c r="BG145" s="152">
        <f t="shared" si="16"/>
        <v>0</v>
      </c>
      <c r="BH145" s="152">
        <f t="shared" si="17"/>
        <v>0</v>
      </c>
      <c r="BI145" s="152">
        <f t="shared" si="18"/>
        <v>0</v>
      </c>
      <c r="BJ145" s="13" t="s">
        <v>88</v>
      </c>
      <c r="BK145" s="152">
        <f t="shared" si="19"/>
        <v>0</v>
      </c>
      <c r="BL145" s="13" t="s">
        <v>182</v>
      </c>
      <c r="BM145" s="151" t="s">
        <v>2464</v>
      </c>
    </row>
    <row r="146" spans="2:65" s="1" customFormat="1" ht="24.25" customHeight="1">
      <c r="B146" s="28"/>
      <c r="C146" s="153" t="s">
        <v>250</v>
      </c>
      <c r="D146" s="153" t="s">
        <v>236</v>
      </c>
      <c r="E146" s="154" t="s">
        <v>2465</v>
      </c>
      <c r="F146" s="155" t="s">
        <v>2466</v>
      </c>
      <c r="G146" s="156" t="s">
        <v>334</v>
      </c>
      <c r="H146" s="157">
        <v>2</v>
      </c>
      <c r="I146" s="158"/>
      <c r="J146" s="159">
        <f t="shared" si="10"/>
        <v>0</v>
      </c>
      <c r="K146" s="160"/>
      <c r="L146" s="161"/>
      <c r="M146" s="162" t="s">
        <v>1</v>
      </c>
      <c r="N146" s="163" t="s">
        <v>41</v>
      </c>
      <c r="P146" s="149">
        <f t="shared" si="11"/>
        <v>0</v>
      </c>
      <c r="Q146" s="149">
        <v>0</v>
      </c>
      <c r="R146" s="149">
        <f t="shared" si="12"/>
        <v>0</v>
      </c>
      <c r="S146" s="149">
        <v>0</v>
      </c>
      <c r="T146" s="150">
        <f t="shared" si="13"/>
        <v>0</v>
      </c>
      <c r="AR146" s="151" t="s">
        <v>206</v>
      </c>
      <c r="AT146" s="151" t="s">
        <v>236</v>
      </c>
      <c r="AU146" s="151" t="s">
        <v>88</v>
      </c>
      <c r="AY146" s="13" t="s">
        <v>176</v>
      </c>
      <c r="BE146" s="152">
        <f t="shared" si="14"/>
        <v>0</v>
      </c>
      <c r="BF146" s="152">
        <f t="shared" si="15"/>
        <v>0</v>
      </c>
      <c r="BG146" s="152">
        <f t="shared" si="16"/>
        <v>0</v>
      </c>
      <c r="BH146" s="152">
        <f t="shared" si="17"/>
        <v>0</v>
      </c>
      <c r="BI146" s="152">
        <f t="shared" si="18"/>
        <v>0</v>
      </c>
      <c r="BJ146" s="13" t="s">
        <v>88</v>
      </c>
      <c r="BK146" s="152">
        <f t="shared" si="19"/>
        <v>0</v>
      </c>
      <c r="BL146" s="13" t="s">
        <v>182</v>
      </c>
      <c r="BM146" s="151" t="s">
        <v>2467</v>
      </c>
    </row>
    <row r="147" spans="2:65" s="1" customFormat="1" ht="24.25" customHeight="1">
      <c r="B147" s="28"/>
      <c r="C147" s="139" t="s">
        <v>254</v>
      </c>
      <c r="D147" s="139" t="s">
        <v>178</v>
      </c>
      <c r="E147" s="140" t="s">
        <v>2468</v>
      </c>
      <c r="F147" s="141" t="s">
        <v>2469</v>
      </c>
      <c r="G147" s="142" t="s">
        <v>334</v>
      </c>
      <c r="H147" s="143">
        <v>2</v>
      </c>
      <c r="I147" s="144"/>
      <c r="J147" s="145">
        <f t="shared" si="10"/>
        <v>0</v>
      </c>
      <c r="K147" s="146"/>
      <c r="L147" s="28"/>
      <c r="M147" s="147" t="s">
        <v>1</v>
      </c>
      <c r="N147" s="148" t="s">
        <v>41</v>
      </c>
      <c r="P147" s="149">
        <f t="shared" si="11"/>
        <v>0</v>
      </c>
      <c r="Q147" s="149">
        <v>2.2944213499999999</v>
      </c>
      <c r="R147" s="149">
        <f t="shared" si="12"/>
        <v>4.5888426999999998</v>
      </c>
      <c r="S147" s="149">
        <v>0</v>
      </c>
      <c r="T147" s="150">
        <f t="shared" si="13"/>
        <v>0</v>
      </c>
      <c r="AR147" s="151" t="s">
        <v>182</v>
      </c>
      <c r="AT147" s="151" t="s">
        <v>178</v>
      </c>
      <c r="AU147" s="151" t="s">
        <v>88</v>
      </c>
      <c r="AY147" s="13" t="s">
        <v>176</v>
      </c>
      <c r="BE147" s="152">
        <f t="shared" si="14"/>
        <v>0</v>
      </c>
      <c r="BF147" s="152">
        <f t="shared" si="15"/>
        <v>0</v>
      </c>
      <c r="BG147" s="152">
        <f t="shared" si="16"/>
        <v>0</v>
      </c>
      <c r="BH147" s="152">
        <f t="shared" si="17"/>
        <v>0</v>
      </c>
      <c r="BI147" s="152">
        <f t="shared" si="18"/>
        <v>0</v>
      </c>
      <c r="BJ147" s="13" t="s">
        <v>88</v>
      </c>
      <c r="BK147" s="152">
        <f t="shared" si="19"/>
        <v>0</v>
      </c>
      <c r="BL147" s="13" t="s">
        <v>182</v>
      </c>
      <c r="BM147" s="151" t="s">
        <v>2470</v>
      </c>
    </row>
    <row r="148" spans="2:65" s="1" customFormat="1" ht="24.25" customHeight="1">
      <c r="B148" s="28"/>
      <c r="C148" s="153" t="s">
        <v>258</v>
      </c>
      <c r="D148" s="153" t="s">
        <v>236</v>
      </c>
      <c r="E148" s="154" t="s">
        <v>2471</v>
      </c>
      <c r="F148" s="155" t="s">
        <v>2472</v>
      </c>
      <c r="G148" s="156" t="s">
        <v>334</v>
      </c>
      <c r="H148" s="157">
        <v>2</v>
      </c>
      <c r="I148" s="158"/>
      <c r="J148" s="159">
        <f t="shared" si="10"/>
        <v>0</v>
      </c>
      <c r="K148" s="160"/>
      <c r="L148" s="161"/>
      <c r="M148" s="162" t="s">
        <v>1</v>
      </c>
      <c r="N148" s="163" t="s">
        <v>41</v>
      </c>
      <c r="P148" s="149">
        <f t="shared" si="11"/>
        <v>0</v>
      </c>
      <c r="Q148" s="149">
        <v>0.36599999999999999</v>
      </c>
      <c r="R148" s="149">
        <f t="shared" si="12"/>
        <v>0.73199999999999998</v>
      </c>
      <c r="S148" s="149">
        <v>0</v>
      </c>
      <c r="T148" s="150">
        <f t="shared" si="13"/>
        <v>0</v>
      </c>
      <c r="AR148" s="151" t="s">
        <v>206</v>
      </c>
      <c r="AT148" s="151" t="s">
        <v>236</v>
      </c>
      <c r="AU148" s="151" t="s">
        <v>88</v>
      </c>
      <c r="AY148" s="13" t="s">
        <v>176</v>
      </c>
      <c r="BE148" s="152">
        <f t="shared" si="14"/>
        <v>0</v>
      </c>
      <c r="BF148" s="152">
        <f t="shared" si="15"/>
        <v>0</v>
      </c>
      <c r="BG148" s="152">
        <f t="shared" si="16"/>
        <v>0</v>
      </c>
      <c r="BH148" s="152">
        <f t="shared" si="17"/>
        <v>0</v>
      </c>
      <c r="BI148" s="152">
        <f t="shared" si="18"/>
        <v>0</v>
      </c>
      <c r="BJ148" s="13" t="s">
        <v>88</v>
      </c>
      <c r="BK148" s="152">
        <f t="shared" si="19"/>
        <v>0</v>
      </c>
      <c r="BL148" s="13" t="s">
        <v>182</v>
      </c>
      <c r="BM148" s="151" t="s">
        <v>2473</v>
      </c>
    </row>
    <row r="149" spans="2:65" s="1" customFormat="1" ht="24.25" customHeight="1">
      <c r="B149" s="28"/>
      <c r="C149" s="153" t="s">
        <v>263</v>
      </c>
      <c r="D149" s="153" t="s">
        <v>236</v>
      </c>
      <c r="E149" s="154" t="s">
        <v>2474</v>
      </c>
      <c r="F149" s="155" t="s">
        <v>2475</v>
      </c>
      <c r="G149" s="156" t="s">
        <v>334</v>
      </c>
      <c r="H149" s="157">
        <v>2</v>
      </c>
      <c r="I149" s="158"/>
      <c r="J149" s="159">
        <f t="shared" si="10"/>
        <v>0</v>
      </c>
      <c r="K149" s="160"/>
      <c r="L149" s="161"/>
      <c r="M149" s="162" t="s">
        <v>1</v>
      </c>
      <c r="N149" s="163" t="s">
        <v>41</v>
      </c>
      <c r="P149" s="149">
        <f t="shared" si="11"/>
        <v>0</v>
      </c>
      <c r="Q149" s="149">
        <v>0.36499999999999999</v>
      </c>
      <c r="R149" s="149">
        <f t="shared" si="12"/>
        <v>0.73</v>
      </c>
      <c r="S149" s="149">
        <v>0</v>
      </c>
      <c r="T149" s="150">
        <f t="shared" si="13"/>
        <v>0</v>
      </c>
      <c r="AR149" s="151" t="s">
        <v>206</v>
      </c>
      <c r="AT149" s="151" t="s">
        <v>236</v>
      </c>
      <c r="AU149" s="151" t="s">
        <v>88</v>
      </c>
      <c r="AY149" s="13" t="s">
        <v>176</v>
      </c>
      <c r="BE149" s="152">
        <f t="shared" si="14"/>
        <v>0</v>
      </c>
      <c r="BF149" s="152">
        <f t="shared" si="15"/>
        <v>0</v>
      </c>
      <c r="BG149" s="152">
        <f t="shared" si="16"/>
        <v>0</v>
      </c>
      <c r="BH149" s="152">
        <f t="shared" si="17"/>
        <v>0</v>
      </c>
      <c r="BI149" s="152">
        <f t="shared" si="18"/>
        <v>0</v>
      </c>
      <c r="BJ149" s="13" t="s">
        <v>88</v>
      </c>
      <c r="BK149" s="152">
        <f t="shared" si="19"/>
        <v>0</v>
      </c>
      <c r="BL149" s="13" t="s">
        <v>182</v>
      </c>
      <c r="BM149" s="151" t="s">
        <v>2476</v>
      </c>
    </row>
    <row r="150" spans="2:65" s="1" customFormat="1" ht="44.25" customHeight="1">
      <c r="B150" s="28"/>
      <c r="C150" s="153" t="s">
        <v>267</v>
      </c>
      <c r="D150" s="153" t="s">
        <v>236</v>
      </c>
      <c r="E150" s="154" t="s">
        <v>2477</v>
      </c>
      <c r="F150" s="155" t="s">
        <v>2478</v>
      </c>
      <c r="G150" s="156" t="s">
        <v>334</v>
      </c>
      <c r="H150" s="157">
        <v>2</v>
      </c>
      <c r="I150" s="158"/>
      <c r="J150" s="159">
        <f t="shared" si="10"/>
        <v>0</v>
      </c>
      <c r="K150" s="160"/>
      <c r="L150" s="161"/>
      <c r="M150" s="162" t="s">
        <v>1</v>
      </c>
      <c r="N150" s="163" t="s">
        <v>41</v>
      </c>
      <c r="P150" s="149">
        <f t="shared" si="11"/>
        <v>0</v>
      </c>
      <c r="Q150" s="149">
        <v>1.2</v>
      </c>
      <c r="R150" s="149">
        <f t="shared" si="12"/>
        <v>2.4</v>
      </c>
      <c r="S150" s="149">
        <v>0</v>
      </c>
      <c r="T150" s="150">
        <f t="shared" si="13"/>
        <v>0</v>
      </c>
      <c r="AR150" s="151" t="s">
        <v>206</v>
      </c>
      <c r="AT150" s="151" t="s">
        <v>236</v>
      </c>
      <c r="AU150" s="151" t="s">
        <v>88</v>
      </c>
      <c r="AY150" s="13" t="s">
        <v>176</v>
      </c>
      <c r="BE150" s="152">
        <f t="shared" si="14"/>
        <v>0</v>
      </c>
      <c r="BF150" s="152">
        <f t="shared" si="15"/>
        <v>0</v>
      </c>
      <c r="BG150" s="152">
        <f t="shared" si="16"/>
        <v>0</v>
      </c>
      <c r="BH150" s="152">
        <f t="shared" si="17"/>
        <v>0</v>
      </c>
      <c r="BI150" s="152">
        <f t="shared" si="18"/>
        <v>0</v>
      </c>
      <c r="BJ150" s="13" t="s">
        <v>88</v>
      </c>
      <c r="BK150" s="152">
        <f t="shared" si="19"/>
        <v>0</v>
      </c>
      <c r="BL150" s="13" t="s">
        <v>182</v>
      </c>
      <c r="BM150" s="151" t="s">
        <v>2479</v>
      </c>
    </row>
    <row r="151" spans="2:65" s="1" customFormat="1" ht="24.25" customHeight="1">
      <c r="B151" s="28"/>
      <c r="C151" s="139" t="s">
        <v>7</v>
      </c>
      <c r="D151" s="139" t="s">
        <v>178</v>
      </c>
      <c r="E151" s="140" t="s">
        <v>2480</v>
      </c>
      <c r="F151" s="141" t="s">
        <v>2481</v>
      </c>
      <c r="G151" s="142" t="s">
        <v>334</v>
      </c>
      <c r="H151" s="143">
        <v>2</v>
      </c>
      <c r="I151" s="144"/>
      <c r="J151" s="145">
        <f t="shared" si="10"/>
        <v>0</v>
      </c>
      <c r="K151" s="146"/>
      <c r="L151" s="28"/>
      <c r="M151" s="147" t="s">
        <v>1</v>
      </c>
      <c r="N151" s="148" t="s">
        <v>41</v>
      </c>
      <c r="P151" s="149">
        <f t="shared" si="11"/>
        <v>0</v>
      </c>
      <c r="Q151" s="149">
        <v>6.3E-3</v>
      </c>
      <c r="R151" s="149">
        <f t="shared" si="12"/>
        <v>1.26E-2</v>
      </c>
      <c r="S151" s="149">
        <v>0</v>
      </c>
      <c r="T151" s="150">
        <f t="shared" si="13"/>
        <v>0</v>
      </c>
      <c r="AR151" s="151" t="s">
        <v>182</v>
      </c>
      <c r="AT151" s="151" t="s">
        <v>178</v>
      </c>
      <c r="AU151" s="151" t="s">
        <v>88</v>
      </c>
      <c r="AY151" s="13" t="s">
        <v>176</v>
      </c>
      <c r="BE151" s="152">
        <f t="shared" si="14"/>
        <v>0</v>
      </c>
      <c r="BF151" s="152">
        <f t="shared" si="15"/>
        <v>0</v>
      </c>
      <c r="BG151" s="152">
        <f t="shared" si="16"/>
        <v>0</v>
      </c>
      <c r="BH151" s="152">
        <f t="shared" si="17"/>
        <v>0</v>
      </c>
      <c r="BI151" s="152">
        <f t="shared" si="18"/>
        <v>0</v>
      </c>
      <c r="BJ151" s="13" t="s">
        <v>88</v>
      </c>
      <c r="BK151" s="152">
        <f t="shared" si="19"/>
        <v>0</v>
      </c>
      <c r="BL151" s="13" t="s">
        <v>182</v>
      </c>
      <c r="BM151" s="151" t="s">
        <v>2482</v>
      </c>
    </row>
    <row r="152" spans="2:65" s="1" customFormat="1" ht="16.5" customHeight="1">
      <c r="B152" s="28"/>
      <c r="C152" s="153" t="s">
        <v>274</v>
      </c>
      <c r="D152" s="153" t="s">
        <v>236</v>
      </c>
      <c r="E152" s="154" t="s">
        <v>2483</v>
      </c>
      <c r="F152" s="155" t="s">
        <v>2484</v>
      </c>
      <c r="G152" s="156" t="s">
        <v>334</v>
      </c>
      <c r="H152" s="157">
        <v>2</v>
      </c>
      <c r="I152" s="158"/>
      <c r="J152" s="159">
        <f t="shared" si="10"/>
        <v>0</v>
      </c>
      <c r="K152" s="160"/>
      <c r="L152" s="161"/>
      <c r="M152" s="162" t="s">
        <v>1</v>
      </c>
      <c r="N152" s="163" t="s">
        <v>41</v>
      </c>
      <c r="P152" s="149">
        <f t="shared" si="11"/>
        <v>0</v>
      </c>
      <c r="Q152" s="149">
        <v>5.6800000000000003E-2</v>
      </c>
      <c r="R152" s="149">
        <f t="shared" si="12"/>
        <v>0.11360000000000001</v>
      </c>
      <c r="S152" s="149">
        <v>0</v>
      </c>
      <c r="T152" s="150">
        <f t="shared" si="13"/>
        <v>0</v>
      </c>
      <c r="AR152" s="151" t="s">
        <v>206</v>
      </c>
      <c r="AT152" s="151" t="s">
        <v>236</v>
      </c>
      <c r="AU152" s="151" t="s">
        <v>88</v>
      </c>
      <c r="AY152" s="13" t="s">
        <v>176</v>
      </c>
      <c r="BE152" s="152">
        <f t="shared" si="14"/>
        <v>0</v>
      </c>
      <c r="BF152" s="152">
        <f t="shared" si="15"/>
        <v>0</v>
      </c>
      <c r="BG152" s="152">
        <f t="shared" si="16"/>
        <v>0</v>
      </c>
      <c r="BH152" s="152">
        <f t="shared" si="17"/>
        <v>0</v>
      </c>
      <c r="BI152" s="152">
        <f t="shared" si="18"/>
        <v>0</v>
      </c>
      <c r="BJ152" s="13" t="s">
        <v>88</v>
      </c>
      <c r="BK152" s="152">
        <f t="shared" si="19"/>
        <v>0</v>
      </c>
      <c r="BL152" s="13" t="s">
        <v>182</v>
      </c>
      <c r="BM152" s="151" t="s">
        <v>2485</v>
      </c>
    </row>
    <row r="153" spans="2:65" s="1" customFormat="1" ht="24.25" customHeight="1">
      <c r="B153" s="28"/>
      <c r="C153" s="139" t="s">
        <v>278</v>
      </c>
      <c r="D153" s="139" t="s">
        <v>178</v>
      </c>
      <c r="E153" s="140" t="s">
        <v>2486</v>
      </c>
      <c r="F153" s="141" t="s">
        <v>2487</v>
      </c>
      <c r="G153" s="142" t="s">
        <v>334</v>
      </c>
      <c r="H153" s="143">
        <v>1</v>
      </c>
      <c r="I153" s="144"/>
      <c r="J153" s="145">
        <f t="shared" si="10"/>
        <v>0</v>
      </c>
      <c r="K153" s="146"/>
      <c r="L153" s="28"/>
      <c r="M153" s="147" t="s">
        <v>1</v>
      </c>
      <c r="N153" s="148" t="s">
        <v>41</v>
      </c>
      <c r="P153" s="149">
        <f t="shared" si="11"/>
        <v>0</v>
      </c>
      <c r="Q153" s="149">
        <v>2.5680000000000001E-4</v>
      </c>
      <c r="R153" s="149">
        <f t="shared" si="12"/>
        <v>2.5680000000000001E-4</v>
      </c>
      <c r="S153" s="149">
        <v>0</v>
      </c>
      <c r="T153" s="150">
        <f t="shared" si="13"/>
        <v>0</v>
      </c>
      <c r="AR153" s="151" t="s">
        <v>182</v>
      </c>
      <c r="AT153" s="151" t="s">
        <v>178</v>
      </c>
      <c r="AU153" s="151" t="s">
        <v>88</v>
      </c>
      <c r="AY153" s="13" t="s">
        <v>176</v>
      </c>
      <c r="BE153" s="152">
        <f t="shared" si="14"/>
        <v>0</v>
      </c>
      <c r="BF153" s="152">
        <f t="shared" si="15"/>
        <v>0</v>
      </c>
      <c r="BG153" s="152">
        <f t="shared" si="16"/>
        <v>0</v>
      </c>
      <c r="BH153" s="152">
        <f t="shared" si="17"/>
        <v>0</v>
      </c>
      <c r="BI153" s="152">
        <f t="shared" si="18"/>
        <v>0</v>
      </c>
      <c r="BJ153" s="13" t="s">
        <v>88</v>
      </c>
      <c r="BK153" s="152">
        <f t="shared" si="19"/>
        <v>0</v>
      </c>
      <c r="BL153" s="13" t="s">
        <v>182</v>
      </c>
      <c r="BM153" s="151" t="s">
        <v>2488</v>
      </c>
    </row>
    <row r="154" spans="2:65" s="1" customFormat="1" ht="16.5" customHeight="1">
      <c r="B154" s="28"/>
      <c r="C154" s="139" t="s">
        <v>282</v>
      </c>
      <c r="D154" s="139" t="s">
        <v>178</v>
      </c>
      <c r="E154" s="140" t="s">
        <v>2489</v>
      </c>
      <c r="F154" s="141" t="s">
        <v>2490</v>
      </c>
      <c r="G154" s="142" t="s">
        <v>261</v>
      </c>
      <c r="H154" s="143">
        <v>50</v>
      </c>
      <c r="I154" s="144"/>
      <c r="J154" s="145">
        <f t="shared" si="10"/>
        <v>0</v>
      </c>
      <c r="K154" s="146"/>
      <c r="L154" s="28"/>
      <c r="M154" s="147" t="s">
        <v>1</v>
      </c>
      <c r="N154" s="148" t="s">
        <v>41</v>
      </c>
      <c r="P154" s="149">
        <f t="shared" si="11"/>
        <v>0</v>
      </c>
      <c r="Q154" s="149">
        <v>9.2E-5</v>
      </c>
      <c r="R154" s="149">
        <f t="shared" si="12"/>
        <v>4.5999999999999999E-3</v>
      </c>
      <c r="S154" s="149">
        <v>0</v>
      </c>
      <c r="T154" s="150">
        <f t="shared" si="13"/>
        <v>0</v>
      </c>
      <c r="AR154" s="151" t="s">
        <v>182</v>
      </c>
      <c r="AT154" s="151" t="s">
        <v>178</v>
      </c>
      <c r="AU154" s="151" t="s">
        <v>88</v>
      </c>
      <c r="AY154" s="13" t="s">
        <v>176</v>
      </c>
      <c r="BE154" s="152">
        <f t="shared" si="14"/>
        <v>0</v>
      </c>
      <c r="BF154" s="152">
        <f t="shared" si="15"/>
        <v>0</v>
      </c>
      <c r="BG154" s="152">
        <f t="shared" si="16"/>
        <v>0</v>
      </c>
      <c r="BH154" s="152">
        <f t="shared" si="17"/>
        <v>0</v>
      </c>
      <c r="BI154" s="152">
        <f t="shared" si="18"/>
        <v>0</v>
      </c>
      <c r="BJ154" s="13" t="s">
        <v>88</v>
      </c>
      <c r="BK154" s="152">
        <f t="shared" si="19"/>
        <v>0</v>
      </c>
      <c r="BL154" s="13" t="s">
        <v>182</v>
      </c>
      <c r="BM154" s="151" t="s">
        <v>2491</v>
      </c>
    </row>
    <row r="155" spans="2:65" s="1" customFormat="1" ht="24.25" customHeight="1">
      <c r="B155" s="28"/>
      <c r="C155" s="139" t="s">
        <v>286</v>
      </c>
      <c r="D155" s="139" t="s">
        <v>178</v>
      </c>
      <c r="E155" s="140" t="s">
        <v>2492</v>
      </c>
      <c r="F155" s="141" t="s">
        <v>2493</v>
      </c>
      <c r="G155" s="142" t="s">
        <v>261</v>
      </c>
      <c r="H155" s="143">
        <v>45</v>
      </c>
      <c r="I155" s="144"/>
      <c r="J155" s="145">
        <f t="shared" si="10"/>
        <v>0</v>
      </c>
      <c r="K155" s="146"/>
      <c r="L155" s="28"/>
      <c r="M155" s="147" t="s">
        <v>1</v>
      </c>
      <c r="N155" s="148" t="s">
        <v>41</v>
      </c>
      <c r="P155" s="149">
        <f t="shared" si="11"/>
        <v>0</v>
      </c>
      <c r="Q155" s="149">
        <v>1E-4</v>
      </c>
      <c r="R155" s="149">
        <f t="shared" si="12"/>
        <v>4.5000000000000005E-3</v>
      </c>
      <c r="S155" s="149">
        <v>0</v>
      </c>
      <c r="T155" s="150">
        <f t="shared" si="13"/>
        <v>0</v>
      </c>
      <c r="AR155" s="151" t="s">
        <v>182</v>
      </c>
      <c r="AT155" s="151" t="s">
        <v>178</v>
      </c>
      <c r="AU155" s="151" t="s">
        <v>88</v>
      </c>
      <c r="AY155" s="13" t="s">
        <v>176</v>
      </c>
      <c r="BE155" s="152">
        <f t="shared" si="14"/>
        <v>0</v>
      </c>
      <c r="BF155" s="152">
        <f t="shared" si="15"/>
        <v>0</v>
      </c>
      <c r="BG155" s="152">
        <f t="shared" si="16"/>
        <v>0</v>
      </c>
      <c r="BH155" s="152">
        <f t="shared" si="17"/>
        <v>0</v>
      </c>
      <c r="BI155" s="152">
        <f t="shared" si="18"/>
        <v>0</v>
      </c>
      <c r="BJ155" s="13" t="s">
        <v>88</v>
      </c>
      <c r="BK155" s="152">
        <f t="shared" si="19"/>
        <v>0</v>
      </c>
      <c r="BL155" s="13" t="s">
        <v>182</v>
      </c>
      <c r="BM155" s="151" t="s">
        <v>2494</v>
      </c>
    </row>
    <row r="156" spans="2:65" s="11" customFormat="1" ht="22.75" customHeight="1">
      <c r="B156" s="127"/>
      <c r="D156" s="128" t="s">
        <v>74</v>
      </c>
      <c r="E156" s="137" t="s">
        <v>460</v>
      </c>
      <c r="F156" s="137" t="s">
        <v>461</v>
      </c>
      <c r="I156" s="130"/>
      <c r="J156" s="138">
        <f>BK156</f>
        <v>0</v>
      </c>
      <c r="L156" s="127"/>
      <c r="M156" s="132"/>
      <c r="P156" s="133">
        <f>P157</f>
        <v>0</v>
      </c>
      <c r="R156" s="133">
        <f>R157</f>
        <v>0</v>
      </c>
      <c r="T156" s="134">
        <f>T157</f>
        <v>0</v>
      </c>
      <c r="AR156" s="128" t="s">
        <v>82</v>
      </c>
      <c r="AT156" s="135" t="s">
        <v>74</v>
      </c>
      <c r="AU156" s="135" t="s">
        <v>82</v>
      </c>
      <c r="AY156" s="128" t="s">
        <v>176</v>
      </c>
      <c r="BK156" s="136">
        <f>BK157</f>
        <v>0</v>
      </c>
    </row>
    <row r="157" spans="2:65" s="1" customFormat="1" ht="33" customHeight="1">
      <c r="B157" s="28"/>
      <c r="C157" s="139" t="s">
        <v>290</v>
      </c>
      <c r="D157" s="139" t="s">
        <v>178</v>
      </c>
      <c r="E157" s="140" t="s">
        <v>2430</v>
      </c>
      <c r="F157" s="141" t="s">
        <v>2431</v>
      </c>
      <c r="G157" s="142" t="s">
        <v>229</v>
      </c>
      <c r="H157" s="143">
        <v>44.627000000000002</v>
      </c>
      <c r="I157" s="144"/>
      <c r="J157" s="145">
        <f>ROUND(I157*H157,2)</f>
        <v>0</v>
      </c>
      <c r="K157" s="146"/>
      <c r="L157" s="28"/>
      <c r="M157" s="147" t="s">
        <v>1</v>
      </c>
      <c r="N157" s="148" t="s">
        <v>41</v>
      </c>
      <c r="P157" s="149">
        <f>O157*H157</f>
        <v>0</v>
      </c>
      <c r="Q157" s="149">
        <v>0</v>
      </c>
      <c r="R157" s="149">
        <f>Q157*H157</f>
        <v>0</v>
      </c>
      <c r="S157" s="149">
        <v>0</v>
      </c>
      <c r="T157" s="150">
        <f>S157*H157</f>
        <v>0</v>
      </c>
      <c r="AR157" s="151" t="s">
        <v>182</v>
      </c>
      <c r="AT157" s="151" t="s">
        <v>178</v>
      </c>
      <c r="AU157" s="151" t="s">
        <v>88</v>
      </c>
      <c r="AY157" s="13" t="s">
        <v>176</v>
      </c>
      <c r="BE157" s="152">
        <f>IF(N157="základná",J157,0)</f>
        <v>0</v>
      </c>
      <c r="BF157" s="152">
        <f>IF(N157="znížená",J157,0)</f>
        <v>0</v>
      </c>
      <c r="BG157" s="152">
        <f>IF(N157="zákl. prenesená",J157,0)</f>
        <v>0</v>
      </c>
      <c r="BH157" s="152">
        <f>IF(N157="zníž. prenesená",J157,0)</f>
        <v>0</v>
      </c>
      <c r="BI157" s="152">
        <f>IF(N157="nulová",J157,0)</f>
        <v>0</v>
      </c>
      <c r="BJ157" s="13" t="s">
        <v>88</v>
      </c>
      <c r="BK157" s="152">
        <f>ROUND(I157*H157,2)</f>
        <v>0</v>
      </c>
      <c r="BL157" s="13" t="s">
        <v>182</v>
      </c>
      <c r="BM157" s="151" t="s">
        <v>2495</v>
      </c>
    </row>
    <row r="158" spans="2:65" s="11" customFormat="1" ht="26" customHeight="1">
      <c r="B158" s="127"/>
      <c r="D158" s="128" t="s">
        <v>74</v>
      </c>
      <c r="E158" s="129" t="s">
        <v>236</v>
      </c>
      <c r="F158" s="129" t="s">
        <v>1014</v>
      </c>
      <c r="I158" s="130"/>
      <c r="J158" s="131">
        <f>BK158</f>
        <v>0</v>
      </c>
      <c r="L158" s="127"/>
      <c r="M158" s="132"/>
      <c r="P158" s="133">
        <f>P159</f>
        <v>0</v>
      </c>
      <c r="R158" s="133">
        <f>R159</f>
        <v>0</v>
      </c>
      <c r="T158" s="134">
        <f>T159</f>
        <v>0</v>
      </c>
      <c r="AR158" s="128" t="s">
        <v>187</v>
      </c>
      <c r="AT158" s="135" t="s">
        <v>74</v>
      </c>
      <c r="AU158" s="135" t="s">
        <v>75</v>
      </c>
      <c r="AY158" s="128" t="s">
        <v>176</v>
      </c>
      <c r="BK158" s="136">
        <f>BK159</f>
        <v>0</v>
      </c>
    </row>
    <row r="159" spans="2:65" s="11" customFormat="1" ht="22.75" customHeight="1">
      <c r="B159" s="127"/>
      <c r="D159" s="128" t="s">
        <v>74</v>
      </c>
      <c r="E159" s="137" t="s">
        <v>2496</v>
      </c>
      <c r="F159" s="137" t="s">
        <v>2497</v>
      </c>
      <c r="I159" s="130"/>
      <c r="J159" s="138">
        <f>BK159</f>
        <v>0</v>
      </c>
      <c r="L159" s="127"/>
      <c r="M159" s="132"/>
      <c r="P159" s="133">
        <f>SUM(P160:P161)</f>
        <v>0</v>
      </c>
      <c r="R159" s="133">
        <f>SUM(R160:R161)</f>
        <v>0</v>
      </c>
      <c r="T159" s="134">
        <f>SUM(T160:T161)</f>
        <v>0</v>
      </c>
      <c r="AR159" s="128" t="s">
        <v>187</v>
      </c>
      <c r="AT159" s="135" t="s">
        <v>74</v>
      </c>
      <c r="AU159" s="135" t="s">
        <v>82</v>
      </c>
      <c r="AY159" s="128" t="s">
        <v>176</v>
      </c>
      <c r="BK159" s="136">
        <f>SUM(BK160:BK161)</f>
        <v>0</v>
      </c>
    </row>
    <row r="160" spans="2:65" s="1" customFormat="1" ht="24.25" customHeight="1">
      <c r="B160" s="28"/>
      <c r="C160" s="139" t="s">
        <v>294</v>
      </c>
      <c r="D160" s="139" t="s">
        <v>178</v>
      </c>
      <c r="E160" s="140" t="s">
        <v>2498</v>
      </c>
      <c r="F160" s="141" t="s">
        <v>2499</v>
      </c>
      <c r="G160" s="142" t="s">
        <v>2500</v>
      </c>
      <c r="H160" s="143">
        <v>6</v>
      </c>
      <c r="I160" s="144"/>
      <c r="J160" s="145">
        <f>ROUND(I160*H160,2)</f>
        <v>0</v>
      </c>
      <c r="K160" s="146"/>
      <c r="L160" s="28"/>
      <c r="M160" s="147" t="s">
        <v>1</v>
      </c>
      <c r="N160" s="148" t="s">
        <v>41</v>
      </c>
      <c r="P160" s="149">
        <f>O160*H160</f>
        <v>0</v>
      </c>
      <c r="Q160" s="149">
        <v>0</v>
      </c>
      <c r="R160" s="149">
        <f>Q160*H160</f>
        <v>0</v>
      </c>
      <c r="S160" s="149">
        <v>0</v>
      </c>
      <c r="T160" s="150">
        <f>S160*H160</f>
        <v>0</v>
      </c>
      <c r="AR160" s="151" t="s">
        <v>440</v>
      </c>
      <c r="AT160" s="151" t="s">
        <v>178</v>
      </c>
      <c r="AU160" s="151" t="s">
        <v>88</v>
      </c>
      <c r="AY160" s="13" t="s">
        <v>176</v>
      </c>
      <c r="BE160" s="152">
        <f>IF(N160="základná",J160,0)</f>
        <v>0</v>
      </c>
      <c r="BF160" s="152">
        <f>IF(N160="znížená",J160,0)</f>
        <v>0</v>
      </c>
      <c r="BG160" s="152">
        <f>IF(N160="zákl. prenesená",J160,0)</f>
        <v>0</v>
      </c>
      <c r="BH160" s="152">
        <f>IF(N160="zníž. prenesená",J160,0)</f>
        <v>0</v>
      </c>
      <c r="BI160" s="152">
        <f>IF(N160="nulová",J160,0)</f>
        <v>0</v>
      </c>
      <c r="BJ160" s="13" t="s">
        <v>88</v>
      </c>
      <c r="BK160" s="152">
        <f>ROUND(I160*H160,2)</f>
        <v>0</v>
      </c>
      <c r="BL160" s="13" t="s">
        <v>440</v>
      </c>
      <c r="BM160" s="151" t="s">
        <v>2501</v>
      </c>
    </row>
    <row r="161" spans="2:65" s="1" customFormat="1" ht="33" customHeight="1">
      <c r="B161" s="28"/>
      <c r="C161" s="139" t="s">
        <v>298</v>
      </c>
      <c r="D161" s="139" t="s">
        <v>178</v>
      </c>
      <c r="E161" s="140" t="s">
        <v>2502</v>
      </c>
      <c r="F161" s="141" t="s">
        <v>2503</v>
      </c>
      <c r="G161" s="142" t="s">
        <v>2500</v>
      </c>
      <c r="H161" s="143">
        <v>6</v>
      </c>
      <c r="I161" s="144"/>
      <c r="J161" s="145">
        <f>ROUND(I161*H161,2)</f>
        <v>0</v>
      </c>
      <c r="K161" s="146"/>
      <c r="L161" s="28"/>
      <c r="M161" s="147" t="s">
        <v>1</v>
      </c>
      <c r="N161" s="148" t="s">
        <v>41</v>
      </c>
      <c r="P161" s="149">
        <f>O161*H161</f>
        <v>0</v>
      </c>
      <c r="Q161" s="149">
        <v>0</v>
      </c>
      <c r="R161" s="149">
        <f>Q161*H161</f>
        <v>0</v>
      </c>
      <c r="S161" s="149">
        <v>0</v>
      </c>
      <c r="T161" s="150">
        <f>S161*H161</f>
        <v>0</v>
      </c>
      <c r="AR161" s="151" t="s">
        <v>440</v>
      </c>
      <c r="AT161" s="151" t="s">
        <v>178</v>
      </c>
      <c r="AU161" s="151" t="s">
        <v>88</v>
      </c>
      <c r="AY161" s="13" t="s">
        <v>176</v>
      </c>
      <c r="BE161" s="152">
        <f>IF(N161="základná",J161,0)</f>
        <v>0</v>
      </c>
      <c r="BF161" s="152">
        <f>IF(N161="znížená",J161,0)</f>
        <v>0</v>
      </c>
      <c r="BG161" s="152">
        <f>IF(N161="zákl. prenesená",J161,0)</f>
        <v>0</v>
      </c>
      <c r="BH161" s="152">
        <f>IF(N161="zníž. prenesená",J161,0)</f>
        <v>0</v>
      </c>
      <c r="BI161" s="152">
        <f>IF(N161="nulová",J161,0)</f>
        <v>0</v>
      </c>
      <c r="BJ161" s="13" t="s">
        <v>88</v>
      </c>
      <c r="BK161" s="152">
        <f>ROUND(I161*H161,2)</f>
        <v>0</v>
      </c>
      <c r="BL161" s="13" t="s">
        <v>440</v>
      </c>
      <c r="BM161" s="151" t="s">
        <v>2504</v>
      </c>
    </row>
    <row r="162" spans="2:65" s="11" customFormat="1" ht="26" customHeight="1">
      <c r="B162" s="127"/>
      <c r="D162" s="128" t="s">
        <v>74</v>
      </c>
      <c r="E162" s="129" t="s">
        <v>2505</v>
      </c>
      <c r="F162" s="129" t="s">
        <v>2506</v>
      </c>
      <c r="I162" s="130"/>
      <c r="J162" s="131">
        <f>BK162</f>
        <v>0</v>
      </c>
      <c r="L162" s="127"/>
      <c r="M162" s="132"/>
      <c r="P162" s="133">
        <f>P163</f>
        <v>0</v>
      </c>
      <c r="R162" s="133">
        <f>R163</f>
        <v>0</v>
      </c>
      <c r="T162" s="134">
        <f>T163</f>
        <v>0</v>
      </c>
      <c r="AR162" s="128" t="s">
        <v>194</v>
      </c>
      <c r="AT162" s="135" t="s">
        <v>74</v>
      </c>
      <c r="AU162" s="135" t="s">
        <v>75</v>
      </c>
      <c r="AY162" s="128" t="s">
        <v>176</v>
      </c>
      <c r="BK162" s="136">
        <f>BK163</f>
        <v>0</v>
      </c>
    </row>
    <row r="163" spans="2:65" s="1" customFormat="1" ht="21.75" customHeight="1">
      <c r="B163" s="28"/>
      <c r="C163" s="139" t="s">
        <v>302</v>
      </c>
      <c r="D163" s="139" t="s">
        <v>178</v>
      </c>
      <c r="E163" s="140" t="s">
        <v>2507</v>
      </c>
      <c r="F163" s="141" t="s">
        <v>2508</v>
      </c>
      <c r="G163" s="142" t="s">
        <v>2509</v>
      </c>
      <c r="H163" s="143">
        <v>1</v>
      </c>
      <c r="I163" s="144"/>
      <c r="J163" s="145">
        <f>ROUND(I163*H163,2)</f>
        <v>0</v>
      </c>
      <c r="K163" s="146"/>
      <c r="L163" s="28"/>
      <c r="M163" s="164" t="s">
        <v>1</v>
      </c>
      <c r="N163" s="165" t="s">
        <v>41</v>
      </c>
      <c r="O163" s="166"/>
      <c r="P163" s="167">
        <f>O163*H163</f>
        <v>0</v>
      </c>
      <c r="Q163" s="167">
        <v>0</v>
      </c>
      <c r="R163" s="167">
        <f>Q163*H163</f>
        <v>0</v>
      </c>
      <c r="S163" s="167">
        <v>0</v>
      </c>
      <c r="T163" s="168">
        <f>S163*H163</f>
        <v>0</v>
      </c>
      <c r="AR163" s="151" t="s">
        <v>2510</v>
      </c>
      <c r="AT163" s="151" t="s">
        <v>178</v>
      </c>
      <c r="AU163" s="151" t="s">
        <v>82</v>
      </c>
      <c r="AY163" s="13" t="s">
        <v>176</v>
      </c>
      <c r="BE163" s="152">
        <f>IF(N163="základná",J163,0)</f>
        <v>0</v>
      </c>
      <c r="BF163" s="152">
        <f>IF(N163="znížená",J163,0)</f>
        <v>0</v>
      </c>
      <c r="BG163" s="152">
        <f>IF(N163="zákl. prenesená",J163,0)</f>
        <v>0</v>
      </c>
      <c r="BH163" s="152">
        <f>IF(N163="zníž. prenesená",J163,0)</f>
        <v>0</v>
      </c>
      <c r="BI163" s="152">
        <f>IF(N163="nulová",J163,0)</f>
        <v>0</v>
      </c>
      <c r="BJ163" s="13" t="s">
        <v>88</v>
      </c>
      <c r="BK163" s="152">
        <f>ROUND(I163*H163,2)</f>
        <v>0</v>
      </c>
      <c r="BL163" s="13" t="s">
        <v>2510</v>
      </c>
      <c r="BM163" s="151" t="s">
        <v>2511</v>
      </c>
    </row>
    <row r="164" spans="2:65" s="1" customFormat="1" ht="7" customHeight="1">
      <c r="B164" s="43"/>
      <c r="C164" s="44"/>
      <c r="D164" s="44"/>
      <c r="E164" s="44"/>
      <c r="F164" s="44"/>
      <c r="G164" s="44"/>
      <c r="H164" s="44"/>
      <c r="I164" s="44"/>
      <c r="J164" s="44"/>
      <c r="K164" s="44"/>
      <c r="L164" s="28"/>
    </row>
  </sheetData>
  <sheetProtection algorithmName="SHA-512" hashValue="jwD478GiB1XKxb47YJhaVWhNGO9dqhoHuIhZTeiNGty6Exogr1sbML+QBqI+se+mjhEN8isKOkHEtOnzATB3vQ==" saltValue="LH8wBjIsVAnX4/oZdlITqe5UEh5NxY0H+hVH7VLGcus0o5+EzWqv+/teNdGq0eHPjsmMQWlKN/nd9wQf3E4L9A==" spinCount="100000" sheet="1" objects="1" scenarios="1" formatColumns="0" formatRows="0" autoFilter="0"/>
  <autoFilter ref="C123:K163" xr:uid="{00000000-0009-0000-0000-000009000000}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BM161"/>
  <sheetViews>
    <sheetView showGridLines="0" workbookViewId="0"/>
  </sheetViews>
  <sheetFormatPr baseColWidth="10" defaultRowHeight="16"/>
  <cols>
    <col min="1" max="1" width="8.25" customWidth="1"/>
    <col min="2" max="2" width="1.25" customWidth="1"/>
    <col min="3" max="4" width="4.25" customWidth="1"/>
    <col min="5" max="5" width="17.25" customWidth="1"/>
    <col min="6" max="6" width="50.75" customWidth="1"/>
    <col min="7" max="7" width="7.5" customWidth="1"/>
    <col min="8" max="8" width="14" customWidth="1"/>
    <col min="9" max="9" width="15.75" customWidth="1"/>
    <col min="10" max="10" width="22.25" customWidth="1"/>
    <col min="11" max="11" width="22.25" hidden="1" customWidth="1"/>
    <col min="12" max="12" width="9.25" customWidth="1"/>
    <col min="13" max="13" width="10.75" hidden="1" customWidth="1"/>
    <col min="14" max="14" width="9.25" hidden="1"/>
    <col min="15" max="20" width="14.25" hidden="1" customWidth="1"/>
    <col min="21" max="21" width="16.25" hidden="1" customWidth="1"/>
    <col min="22" max="22" width="12.25" customWidth="1"/>
    <col min="23" max="23" width="16.25" customWidth="1"/>
    <col min="24" max="24" width="12.25" customWidth="1"/>
    <col min="25" max="25" width="15" customWidth="1"/>
    <col min="26" max="26" width="11" customWidth="1"/>
    <col min="27" max="27" width="15" customWidth="1"/>
    <col min="28" max="28" width="16.25" customWidth="1"/>
    <col min="29" max="29" width="11" customWidth="1"/>
    <col min="30" max="30" width="15" customWidth="1"/>
    <col min="31" max="31" width="16.25" customWidth="1"/>
    <col min="44" max="65" width="9.25" hidden="1"/>
  </cols>
  <sheetData>
    <row r="2" spans="2:46" ht="37" customHeight="1"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AT2" s="13" t="s">
        <v>118</v>
      </c>
    </row>
    <row r="3" spans="2:46" ht="7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75</v>
      </c>
    </row>
    <row r="4" spans="2:46" ht="25" customHeight="1">
      <c r="B4" s="16"/>
      <c r="D4" s="17" t="s">
        <v>122</v>
      </c>
      <c r="L4" s="16"/>
      <c r="M4" s="92" t="s">
        <v>10</v>
      </c>
      <c r="AT4" s="13" t="s">
        <v>4</v>
      </c>
    </row>
    <row r="5" spans="2:46" ht="7" customHeight="1">
      <c r="B5" s="16"/>
      <c r="L5" s="16"/>
    </row>
    <row r="6" spans="2:46" ht="12" customHeight="1">
      <c r="B6" s="16"/>
      <c r="D6" s="23" t="s">
        <v>15</v>
      </c>
      <c r="L6" s="16"/>
    </row>
    <row r="7" spans="2:46" ht="16.5" customHeight="1">
      <c r="B7" s="16"/>
      <c r="E7" s="216" t="str">
        <f>'Rekapitulácia stavby'!K6</f>
        <v>Lezecké centrum HK Neolit</v>
      </c>
      <c r="F7" s="217"/>
      <c r="G7" s="217"/>
      <c r="H7" s="217"/>
      <c r="L7" s="16"/>
    </row>
    <row r="8" spans="2:46" s="1" customFormat="1" ht="12" customHeight="1">
      <c r="B8" s="28"/>
      <c r="D8" s="23" t="s">
        <v>123</v>
      </c>
      <c r="L8" s="28"/>
    </row>
    <row r="9" spans="2:46" s="1" customFormat="1" ht="16.5" customHeight="1">
      <c r="B9" s="28"/>
      <c r="E9" s="176" t="s">
        <v>2512</v>
      </c>
      <c r="F9" s="218"/>
      <c r="G9" s="218"/>
      <c r="H9" s="218"/>
      <c r="L9" s="28"/>
    </row>
    <row r="10" spans="2:46" s="1" customFormat="1" ht="11">
      <c r="B10" s="28"/>
      <c r="L10" s="28"/>
    </row>
    <row r="11" spans="2:46" s="1" customFormat="1" ht="12" customHeight="1">
      <c r="B11" s="28"/>
      <c r="D11" s="23" t="s">
        <v>17</v>
      </c>
      <c r="F11" s="21" t="s">
        <v>1</v>
      </c>
      <c r="I11" s="23" t="s">
        <v>18</v>
      </c>
      <c r="J11" s="21" t="s">
        <v>1</v>
      </c>
      <c r="L11" s="28"/>
    </row>
    <row r="12" spans="2:46" s="1" customFormat="1" ht="12" customHeight="1">
      <c r="B12" s="28"/>
      <c r="D12" s="23" t="s">
        <v>19</v>
      </c>
      <c r="F12" s="21" t="s">
        <v>20</v>
      </c>
      <c r="I12" s="23" t="s">
        <v>21</v>
      </c>
      <c r="J12" s="51" t="str">
        <f>'Rekapitulácia stavby'!AN8</f>
        <v>21. 2. 2025</v>
      </c>
      <c r="L12" s="28"/>
    </row>
    <row r="13" spans="2:46" s="1" customFormat="1" ht="10.75" customHeight="1">
      <c r="B13" s="28"/>
      <c r="L13" s="28"/>
    </row>
    <row r="14" spans="2:46" s="1" customFormat="1" ht="12" customHeight="1">
      <c r="B14" s="28"/>
      <c r="D14" s="23" t="s">
        <v>23</v>
      </c>
      <c r="I14" s="23" t="s">
        <v>24</v>
      </c>
      <c r="J14" s="21" t="s">
        <v>1</v>
      </c>
      <c r="L14" s="28"/>
    </row>
    <row r="15" spans="2:46" s="1" customFormat="1" ht="18" customHeight="1">
      <c r="B15" s="28"/>
      <c r="E15" s="21" t="s">
        <v>25</v>
      </c>
      <c r="I15" s="23" t="s">
        <v>26</v>
      </c>
      <c r="J15" s="21" t="s">
        <v>1</v>
      </c>
      <c r="L15" s="28"/>
    </row>
    <row r="16" spans="2:46" s="1" customFormat="1" ht="7" customHeight="1">
      <c r="B16" s="28"/>
      <c r="L16" s="28"/>
    </row>
    <row r="17" spans="2:12" s="1" customFormat="1" ht="12" customHeight="1">
      <c r="B17" s="28"/>
      <c r="D17" s="23" t="s">
        <v>27</v>
      </c>
      <c r="I17" s="23" t="s">
        <v>24</v>
      </c>
      <c r="J17" s="24" t="str">
        <f>'Rekapitulácia stavby'!AN13</f>
        <v>Vyplň údaj</v>
      </c>
      <c r="L17" s="28"/>
    </row>
    <row r="18" spans="2:12" s="1" customFormat="1" ht="18" customHeight="1">
      <c r="B18" s="28"/>
      <c r="E18" s="219" t="str">
        <f>'Rekapitulácia stavby'!E14</f>
        <v>Vyplň údaj</v>
      </c>
      <c r="F18" s="182"/>
      <c r="G18" s="182"/>
      <c r="H18" s="182"/>
      <c r="I18" s="23" t="s">
        <v>26</v>
      </c>
      <c r="J18" s="24" t="str">
        <f>'Rekapitulácia stavby'!AN14</f>
        <v>Vyplň údaj</v>
      </c>
      <c r="L18" s="28"/>
    </row>
    <row r="19" spans="2:12" s="1" customFormat="1" ht="7" customHeight="1">
      <c r="B19" s="28"/>
      <c r="L19" s="28"/>
    </row>
    <row r="20" spans="2:12" s="1" customFormat="1" ht="12" customHeight="1">
      <c r="B20" s="28"/>
      <c r="D20" s="23" t="s">
        <v>29</v>
      </c>
      <c r="I20" s="23" t="s">
        <v>24</v>
      </c>
      <c r="J20" s="21" t="s">
        <v>1</v>
      </c>
      <c r="L20" s="28"/>
    </row>
    <row r="21" spans="2:12" s="1" customFormat="1" ht="18" customHeight="1">
      <c r="B21" s="28"/>
      <c r="E21" s="21" t="s">
        <v>30</v>
      </c>
      <c r="I21" s="23" t="s">
        <v>26</v>
      </c>
      <c r="J21" s="21" t="s">
        <v>1</v>
      </c>
      <c r="L21" s="28"/>
    </row>
    <row r="22" spans="2:12" s="1" customFormat="1" ht="7" customHeight="1">
      <c r="B22" s="28"/>
      <c r="L22" s="28"/>
    </row>
    <row r="23" spans="2:12" s="1" customFormat="1" ht="12" customHeight="1">
      <c r="B23" s="28"/>
      <c r="D23" s="23" t="s">
        <v>32</v>
      </c>
      <c r="I23" s="23" t="s">
        <v>24</v>
      </c>
      <c r="J23" s="21" t="str">
        <f>IF('Rekapitulácia stavby'!AN19="","",'Rekapitulácia stavby'!AN19)</f>
        <v/>
      </c>
      <c r="L23" s="28"/>
    </row>
    <row r="24" spans="2:12" s="1" customFormat="1" ht="18" customHeight="1">
      <c r="B24" s="28"/>
      <c r="E24" s="21" t="str">
        <f>IF('Rekapitulácia stavby'!E20="","",'Rekapitulácia stavby'!E20)</f>
        <v xml:space="preserve"> </v>
      </c>
      <c r="I24" s="23" t="s">
        <v>26</v>
      </c>
      <c r="J24" s="21" t="str">
        <f>IF('Rekapitulácia stavby'!AN20="","",'Rekapitulácia stavby'!AN20)</f>
        <v/>
      </c>
      <c r="L24" s="28"/>
    </row>
    <row r="25" spans="2:12" s="1" customFormat="1" ht="7" customHeight="1">
      <c r="B25" s="28"/>
      <c r="L25" s="28"/>
    </row>
    <row r="26" spans="2:12" s="1" customFormat="1" ht="12" customHeight="1">
      <c r="B26" s="28"/>
      <c r="D26" s="23" t="s">
        <v>34</v>
      </c>
      <c r="L26" s="28"/>
    </row>
    <row r="27" spans="2:12" s="7" customFormat="1" ht="16.5" customHeight="1">
      <c r="B27" s="93"/>
      <c r="E27" s="187" t="s">
        <v>1</v>
      </c>
      <c r="F27" s="187"/>
      <c r="G27" s="187"/>
      <c r="H27" s="187"/>
      <c r="L27" s="93"/>
    </row>
    <row r="28" spans="2:12" s="1" customFormat="1" ht="7" customHeight="1">
      <c r="B28" s="28"/>
      <c r="L28" s="28"/>
    </row>
    <row r="29" spans="2:12" s="1" customFormat="1" ht="7" customHeight="1">
      <c r="B29" s="28"/>
      <c r="D29" s="52"/>
      <c r="E29" s="52"/>
      <c r="F29" s="52"/>
      <c r="G29" s="52"/>
      <c r="H29" s="52"/>
      <c r="I29" s="52"/>
      <c r="J29" s="52"/>
      <c r="K29" s="52"/>
      <c r="L29" s="28"/>
    </row>
    <row r="30" spans="2:12" s="1" customFormat="1" ht="25.5" customHeight="1">
      <c r="B30" s="28"/>
      <c r="D30" s="94" t="s">
        <v>35</v>
      </c>
      <c r="J30" s="65">
        <f>ROUND(J122, 2)</f>
        <v>0</v>
      </c>
      <c r="L30" s="28"/>
    </row>
    <row r="31" spans="2:12" s="1" customFormat="1" ht="7" customHeight="1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14.5" customHeight="1">
      <c r="B32" s="28"/>
      <c r="F32" s="31" t="s">
        <v>37</v>
      </c>
      <c r="I32" s="31" t="s">
        <v>36</v>
      </c>
      <c r="J32" s="31" t="s">
        <v>38</v>
      </c>
      <c r="L32" s="28"/>
    </row>
    <row r="33" spans="2:12" s="1" customFormat="1" ht="14.5" customHeight="1">
      <c r="B33" s="28"/>
      <c r="D33" s="54" t="s">
        <v>39</v>
      </c>
      <c r="E33" s="33" t="s">
        <v>40</v>
      </c>
      <c r="F33" s="95">
        <f>ROUND((SUM(BE122:BE160)),  2)</f>
        <v>0</v>
      </c>
      <c r="G33" s="96"/>
      <c r="H33" s="96"/>
      <c r="I33" s="97">
        <v>0.23</v>
      </c>
      <c r="J33" s="95">
        <f>ROUND(((SUM(BE122:BE160))*I33),  2)</f>
        <v>0</v>
      </c>
      <c r="L33" s="28"/>
    </row>
    <row r="34" spans="2:12" s="1" customFormat="1" ht="14.5" customHeight="1">
      <c r="B34" s="28"/>
      <c r="E34" s="33" t="s">
        <v>41</v>
      </c>
      <c r="F34" s="95">
        <f>ROUND((SUM(BF122:BF160)),  2)</f>
        <v>0</v>
      </c>
      <c r="G34" s="96"/>
      <c r="H34" s="96"/>
      <c r="I34" s="97">
        <v>0.23</v>
      </c>
      <c r="J34" s="95">
        <f>ROUND(((SUM(BF122:BF160))*I34),  2)</f>
        <v>0</v>
      </c>
      <c r="L34" s="28"/>
    </row>
    <row r="35" spans="2:12" s="1" customFormat="1" ht="14.5" hidden="1" customHeight="1">
      <c r="B35" s="28"/>
      <c r="E35" s="23" t="s">
        <v>42</v>
      </c>
      <c r="F35" s="85">
        <f>ROUND((SUM(BG122:BG160)),  2)</f>
        <v>0</v>
      </c>
      <c r="I35" s="98">
        <v>0.23</v>
      </c>
      <c r="J35" s="85">
        <f>0</f>
        <v>0</v>
      </c>
      <c r="L35" s="28"/>
    </row>
    <row r="36" spans="2:12" s="1" customFormat="1" ht="14.5" hidden="1" customHeight="1">
      <c r="B36" s="28"/>
      <c r="E36" s="23" t="s">
        <v>43</v>
      </c>
      <c r="F36" s="85">
        <f>ROUND((SUM(BH122:BH160)),  2)</f>
        <v>0</v>
      </c>
      <c r="I36" s="98">
        <v>0.23</v>
      </c>
      <c r="J36" s="85">
        <f>0</f>
        <v>0</v>
      </c>
      <c r="L36" s="28"/>
    </row>
    <row r="37" spans="2:12" s="1" customFormat="1" ht="14.5" hidden="1" customHeight="1">
      <c r="B37" s="28"/>
      <c r="E37" s="33" t="s">
        <v>44</v>
      </c>
      <c r="F37" s="95">
        <f>ROUND((SUM(BI122:BI160)),  2)</f>
        <v>0</v>
      </c>
      <c r="G37" s="96"/>
      <c r="H37" s="96"/>
      <c r="I37" s="97">
        <v>0</v>
      </c>
      <c r="J37" s="95">
        <f>0</f>
        <v>0</v>
      </c>
      <c r="L37" s="28"/>
    </row>
    <row r="38" spans="2:12" s="1" customFormat="1" ht="7" customHeight="1">
      <c r="B38" s="28"/>
      <c r="L38" s="28"/>
    </row>
    <row r="39" spans="2:12" s="1" customFormat="1" ht="25.5" customHeight="1">
      <c r="B39" s="28"/>
      <c r="C39" s="99"/>
      <c r="D39" s="100" t="s">
        <v>45</v>
      </c>
      <c r="E39" s="56"/>
      <c r="F39" s="56"/>
      <c r="G39" s="101" t="s">
        <v>46</v>
      </c>
      <c r="H39" s="102" t="s">
        <v>47</v>
      </c>
      <c r="I39" s="56"/>
      <c r="J39" s="103">
        <f>SUM(J30:J37)</f>
        <v>0</v>
      </c>
      <c r="K39" s="104"/>
      <c r="L39" s="28"/>
    </row>
    <row r="40" spans="2:12" s="1" customFormat="1" ht="14.5" customHeight="1">
      <c r="B40" s="28"/>
      <c r="L40" s="28"/>
    </row>
    <row r="41" spans="2:12" ht="14.5" customHeight="1">
      <c r="B41" s="16"/>
      <c r="L41" s="16"/>
    </row>
    <row r="42" spans="2:12" ht="14.5" customHeight="1">
      <c r="B42" s="16"/>
      <c r="L42" s="16"/>
    </row>
    <row r="43" spans="2:12" ht="14.5" customHeight="1">
      <c r="B43" s="16"/>
      <c r="L43" s="16"/>
    </row>
    <row r="44" spans="2:12" ht="14.5" customHeight="1">
      <c r="B44" s="16"/>
      <c r="L44" s="16"/>
    </row>
    <row r="45" spans="2:12" ht="14.5" customHeight="1">
      <c r="B45" s="16"/>
      <c r="L45" s="16"/>
    </row>
    <row r="46" spans="2:12" ht="14.5" customHeight="1">
      <c r="B46" s="16"/>
      <c r="L46" s="16"/>
    </row>
    <row r="47" spans="2:12" ht="14.5" customHeight="1">
      <c r="B47" s="16"/>
      <c r="L47" s="16"/>
    </row>
    <row r="48" spans="2:12" ht="14.5" customHeight="1">
      <c r="B48" s="16"/>
      <c r="L48" s="16"/>
    </row>
    <row r="49" spans="2:12" ht="14.5" customHeight="1">
      <c r="B49" s="16"/>
      <c r="L49" s="16"/>
    </row>
    <row r="50" spans="2:12" s="1" customFormat="1" ht="14.5" customHeight="1">
      <c r="B50" s="28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28"/>
    </row>
    <row r="51" spans="2:12" ht="11">
      <c r="B51" s="16"/>
      <c r="L51" s="16"/>
    </row>
    <row r="52" spans="2:12" ht="11">
      <c r="B52" s="16"/>
      <c r="L52" s="16"/>
    </row>
    <row r="53" spans="2:12" ht="11">
      <c r="B53" s="16"/>
      <c r="L53" s="16"/>
    </row>
    <row r="54" spans="2:12" ht="11">
      <c r="B54" s="16"/>
      <c r="L54" s="16"/>
    </row>
    <row r="55" spans="2:12" ht="11">
      <c r="B55" s="16"/>
      <c r="L55" s="16"/>
    </row>
    <row r="56" spans="2:12" ht="11">
      <c r="B56" s="16"/>
      <c r="L56" s="16"/>
    </row>
    <row r="57" spans="2:12" ht="11">
      <c r="B57" s="16"/>
      <c r="L57" s="16"/>
    </row>
    <row r="58" spans="2:12" ht="11">
      <c r="B58" s="16"/>
      <c r="L58" s="16"/>
    </row>
    <row r="59" spans="2:12" ht="11">
      <c r="B59" s="16"/>
      <c r="L59" s="16"/>
    </row>
    <row r="60" spans="2:12" ht="11">
      <c r="B60" s="16"/>
      <c r="L60" s="16"/>
    </row>
    <row r="61" spans="2:12" s="1" customFormat="1" ht="13">
      <c r="B61" s="28"/>
      <c r="D61" s="42" t="s">
        <v>50</v>
      </c>
      <c r="E61" s="30"/>
      <c r="F61" s="105" t="s">
        <v>51</v>
      </c>
      <c r="G61" s="42" t="s">
        <v>50</v>
      </c>
      <c r="H61" s="30"/>
      <c r="I61" s="30"/>
      <c r="J61" s="106" t="s">
        <v>51</v>
      </c>
      <c r="K61" s="30"/>
      <c r="L61" s="28"/>
    </row>
    <row r="62" spans="2:12" ht="11">
      <c r="B62" s="16"/>
      <c r="L62" s="16"/>
    </row>
    <row r="63" spans="2:12" ht="11">
      <c r="B63" s="16"/>
      <c r="L63" s="16"/>
    </row>
    <row r="64" spans="2:12" ht="11">
      <c r="B64" s="16"/>
      <c r="L64" s="16"/>
    </row>
    <row r="65" spans="2:12" s="1" customFormat="1" ht="13">
      <c r="B65" s="28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28"/>
    </row>
    <row r="66" spans="2:12" ht="11">
      <c r="B66" s="16"/>
      <c r="L66" s="16"/>
    </row>
    <row r="67" spans="2:12" ht="11">
      <c r="B67" s="16"/>
      <c r="L67" s="16"/>
    </row>
    <row r="68" spans="2:12" ht="11">
      <c r="B68" s="16"/>
      <c r="L68" s="16"/>
    </row>
    <row r="69" spans="2:12" ht="11">
      <c r="B69" s="16"/>
      <c r="L69" s="16"/>
    </row>
    <row r="70" spans="2:12" ht="11">
      <c r="B70" s="16"/>
      <c r="L70" s="16"/>
    </row>
    <row r="71" spans="2:12" ht="11">
      <c r="B71" s="16"/>
      <c r="L71" s="16"/>
    </row>
    <row r="72" spans="2:12" ht="11">
      <c r="B72" s="16"/>
      <c r="L72" s="16"/>
    </row>
    <row r="73" spans="2:12" ht="11">
      <c r="B73" s="16"/>
      <c r="L73" s="16"/>
    </row>
    <row r="74" spans="2:12" ht="11">
      <c r="B74" s="16"/>
      <c r="L74" s="16"/>
    </row>
    <row r="75" spans="2:12" ht="11">
      <c r="B75" s="16"/>
      <c r="L75" s="16"/>
    </row>
    <row r="76" spans="2:12" s="1" customFormat="1" ht="13">
      <c r="B76" s="28"/>
      <c r="D76" s="42" t="s">
        <v>50</v>
      </c>
      <c r="E76" s="30"/>
      <c r="F76" s="105" t="s">
        <v>51</v>
      </c>
      <c r="G76" s="42" t="s">
        <v>50</v>
      </c>
      <c r="H76" s="30"/>
      <c r="I76" s="30"/>
      <c r="J76" s="106" t="s">
        <v>51</v>
      </c>
      <c r="K76" s="30"/>
      <c r="L76" s="28"/>
    </row>
    <row r="77" spans="2:12" s="1" customFormat="1" ht="14.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47" s="1" customFormat="1" ht="7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47" s="1" customFormat="1" ht="25" customHeight="1">
      <c r="B82" s="28"/>
      <c r="C82" s="17" t="s">
        <v>127</v>
      </c>
      <c r="L82" s="28"/>
    </row>
    <row r="83" spans="2:47" s="1" customFormat="1" ht="7" customHeight="1">
      <c r="B83" s="28"/>
      <c r="L83" s="28"/>
    </row>
    <row r="84" spans="2:47" s="1" customFormat="1" ht="12" customHeight="1">
      <c r="B84" s="28"/>
      <c r="C84" s="23" t="s">
        <v>15</v>
      </c>
      <c r="L84" s="28"/>
    </row>
    <row r="85" spans="2:47" s="1" customFormat="1" ht="16.5" customHeight="1">
      <c r="B85" s="28"/>
      <c r="E85" s="216" t="str">
        <f>E7</f>
        <v>Lezecké centrum HK Neolit</v>
      </c>
      <c r="F85" s="217"/>
      <c r="G85" s="217"/>
      <c r="H85" s="217"/>
      <c r="L85" s="28"/>
    </row>
    <row r="86" spans="2:47" s="1" customFormat="1" ht="12" customHeight="1">
      <c r="B86" s="28"/>
      <c r="C86" s="23" t="s">
        <v>123</v>
      </c>
      <c r="L86" s="28"/>
    </row>
    <row r="87" spans="2:47" s="1" customFormat="1" ht="16.5" customHeight="1">
      <c r="B87" s="28"/>
      <c r="E87" s="176" t="str">
        <f>E9</f>
        <v>SO 04 - Elektrická prípojka</v>
      </c>
      <c r="F87" s="218"/>
      <c r="G87" s="218"/>
      <c r="H87" s="218"/>
      <c r="L87" s="28"/>
    </row>
    <row r="88" spans="2:47" s="1" customFormat="1" ht="7" customHeight="1">
      <c r="B88" s="28"/>
      <c r="L88" s="28"/>
    </row>
    <row r="89" spans="2:47" s="1" customFormat="1" ht="12" customHeight="1">
      <c r="B89" s="28"/>
      <c r="C89" s="23" t="s">
        <v>19</v>
      </c>
      <c r="F89" s="21" t="str">
        <f>F12</f>
        <v>Martin</v>
      </c>
      <c r="I89" s="23" t="s">
        <v>21</v>
      </c>
      <c r="J89" s="51" t="str">
        <f>IF(J12="","",J12)</f>
        <v>21. 2. 2025</v>
      </c>
      <c r="L89" s="28"/>
    </row>
    <row r="90" spans="2:47" s="1" customFormat="1" ht="7" customHeight="1">
      <c r="B90" s="28"/>
      <c r="L90" s="28"/>
    </row>
    <row r="91" spans="2:47" s="1" customFormat="1" ht="15.25" customHeight="1">
      <c r="B91" s="28"/>
      <c r="C91" s="23" t="s">
        <v>23</v>
      </c>
      <c r="F91" s="21" t="str">
        <f>E15</f>
        <v>Horolezecký klub Neolit o.z.</v>
      </c>
      <c r="I91" s="23" t="s">
        <v>29</v>
      </c>
      <c r="J91" s="26" t="str">
        <f>E21</f>
        <v>Hplus a.s.</v>
      </c>
      <c r="L91" s="28"/>
    </row>
    <row r="92" spans="2:47" s="1" customFormat="1" ht="15.25" customHeight="1">
      <c r="B92" s="28"/>
      <c r="C92" s="23" t="s">
        <v>27</v>
      </c>
      <c r="F92" s="21" t="str">
        <f>IF(E18="","",E18)</f>
        <v>Vyplň údaj</v>
      </c>
      <c r="I92" s="23" t="s">
        <v>32</v>
      </c>
      <c r="J92" s="26" t="str">
        <f>E24</f>
        <v xml:space="preserve"> </v>
      </c>
      <c r="L92" s="28"/>
    </row>
    <row r="93" spans="2:47" s="1" customFormat="1" ht="10.25" customHeight="1">
      <c r="B93" s="28"/>
      <c r="L93" s="28"/>
    </row>
    <row r="94" spans="2:47" s="1" customFormat="1" ht="29.25" customHeight="1">
      <c r="B94" s="28"/>
      <c r="C94" s="107" t="s">
        <v>128</v>
      </c>
      <c r="D94" s="99"/>
      <c r="E94" s="99"/>
      <c r="F94" s="99"/>
      <c r="G94" s="99"/>
      <c r="H94" s="99"/>
      <c r="I94" s="99"/>
      <c r="J94" s="108" t="s">
        <v>129</v>
      </c>
      <c r="K94" s="99"/>
      <c r="L94" s="28"/>
    </row>
    <row r="95" spans="2:47" s="1" customFormat="1" ht="10.25" customHeight="1">
      <c r="B95" s="28"/>
      <c r="L95" s="28"/>
    </row>
    <row r="96" spans="2:47" s="1" customFormat="1" ht="22.75" customHeight="1">
      <c r="B96" s="28"/>
      <c r="C96" s="109" t="s">
        <v>130</v>
      </c>
      <c r="J96" s="65">
        <f>J122</f>
        <v>0</v>
      </c>
      <c r="L96" s="28"/>
      <c r="AU96" s="13" t="s">
        <v>131</v>
      </c>
    </row>
    <row r="97" spans="2:12" s="8" customFormat="1" ht="25" customHeight="1">
      <c r="B97" s="110"/>
      <c r="D97" s="111" t="s">
        <v>159</v>
      </c>
      <c r="E97" s="112"/>
      <c r="F97" s="112"/>
      <c r="G97" s="112"/>
      <c r="H97" s="112"/>
      <c r="I97" s="112"/>
      <c r="J97" s="113">
        <f>J123</f>
        <v>0</v>
      </c>
      <c r="L97" s="110"/>
    </row>
    <row r="98" spans="2:12" s="9" customFormat="1" ht="20" customHeight="1">
      <c r="B98" s="114"/>
      <c r="D98" s="115" t="s">
        <v>1495</v>
      </c>
      <c r="E98" s="116"/>
      <c r="F98" s="116"/>
      <c r="G98" s="116"/>
      <c r="H98" s="116"/>
      <c r="I98" s="116"/>
      <c r="J98" s="117">
        <f>J124</f>
        <v>0</v>
      </c>
      <c r="L98" s="114"/>
    </row>
    <row r="99" spans="2:12" s="9" customFormat="1" ht="20" customHeight="1">
      <c r="B99" s="114"/>
      <c r="D99" s="115" t="s">
        <v>2513</v>
      </c>
      <c r="E99" s="116"/>
      <c r="F99" s="116"/>
      <c r="G99" s="116"/>
      <c r="H99" s="116"/>
      <c r="I99" s="116"/>
      <c r="J99" s="117">
        <f>J145</f>
        <v>0</v>
      </c>
      <c r="L99" s="114"/>
    </row>
    <row r="100" spans="2:12" s="9" customFormat="1" ht="20" customHeight="1">
      <c r="B100" s="114"/>
      <c r="D100" s="115" t="s">
        <v>2434</v>
      </c>
      <c r="E100" s="116"/>
      <c r="F100" s="116"/>
      <c r="G100" s="116"/>
      <c r="H100" s="116"/>
      <c r="I100" s="116"/>
      <c r="J100" s="117">
        <f>J154</f>
        <v>0</v>
      </c>
      <c r="L100" s="114"/>
    </row>
    <row r="101" spans="2:12" s="8" customFormat="1" ht="25" customHeight="1">
      <c r="B101" s="110"/>
      <c r="D101" s="111" t="s">
        <v>1496</v>
      </c>
      <c r="E101" s="112"/>
      <c r="F101" s="112"/>
      <c r="G101" s="112"/>
      <c r="H101" s="112"/>
      <c r="I101" s="112"/>
      <c r="J101" s="113">
        <f>J157</f>
        <v>0</v>
      </c>
      <c r="L101" s="110"/>
    </row>
    <row r="102" spans="2:12" s="8" customFormat="1" ht="25" customHeight="1">
      <c r="B102" s="110"/>
      <c r="D102" s="111" t="s">
        <v>2435</v>
      </c>
      <c r="E102" s="112"/>
      <c r="F102" s="112"/>
      <c r="G102" s="112"/>
      <c r="H102" s="112"/>
      <c r="I102" s="112"/>
      <c r="J102" s="113">
        <f>J159</f>
        <v>0</v>
      </c>
      <c r="L102" s="110"/>
    </row>
    <row r="103" spans="2:12" s="1" customFormat="1" ht="21.75" customHeight="1">
      <c r="B103" s="28"/>
      <c r="L103" s="28"/>
    </row>
    <row r="104" spans="2:12" s="1" customFormat="1" ht="7" customHeight="1">
      <c r="B104" s="43"/>
      <c r="C104" s="44"/>
      <c r="D104" s="44"/>
      <c r="E104" s="44"/>
      <c r="F104" s="44"/>
      <c r="G104" s="44"/>
      <c r="H104" s="44"/>
      <c r="I104" s="44"/>
      <c r="J104" s="44"/>
      <c r="K104" s="44"/>
      <c r="L104" s="28"/>
    </row>
    <row r="108" spans="2:12" s="1" customFormat="1" ht="7" customHeight="1">
      <c r="B108" s="45"/>
      <c r="C108" s="46"/>
      <c r="D108" s="46"/>
      <c r="E108" s="46"/>
      <c r="F108" s="46"/>
      <c r="G108" s="46"/>
      <c r="H108" s="46"/>
      <c r="I108" s="46"/>
      <c r="J108" s="46"/>
      <c r="K108" s="46"/>
      <c r="L108" s="28"/>
    </row>
    <row r="109" spans="2:12" s="1" customFormat="1" ht="25" customHeight="1">
      <c r="B109" s="28"/>
      <c r="C109" s="17" t="s">
        <v>162</v>
      </c>
      <c r="L109" s="28"/>
    </row>
    <row r="110" spans="2:12" s="1" customFormat="1" ht="7" customHeight="1">
      <c r="B110" s="28"/>
      <c r="L110" s="28"/>
    </row>
    <row r="111" spans="2:12" s="1" customFormat="1" ht="12" customHeight="1">
      <c r="B111" s="28"/>
      <c r="C111" s="23" t="s">
        <v>15</v>
      </c>
      <c r="L111" s="28"/>
    </row>
    <row r="112" spans="2:12" s="1" customFormat="1" ht="16.5" customHeight="1">
      <c r="B112" s="28"/>
      <c r="E112" s="216" t="str">
        <f>E7</f>
        <v>Lezecké centrum HK Neolit</v>
      </c>
      <c r="F112" s="217"/>
      <c r="G112" s="217"/>
      <c r="H112" s="217"/>
      <c r="L112" s="28"/>
    </row>
    <row r="113" spans="2:65" s="1" customFormat="1" ht="12" customHeight="1">
      <c r="B113" s="28"/>
      <c r="C113" s="23" t="s">
        <v>123</v>
      </c>
      <c r="L113" s="28"/>
    </row>
    <row r="114" spans="2:65" s="1" customFormat="1" ht="16.5" customHeight="1">
      <c r="B114" s="28"/>
      <c r="E114" s="176" t="str">
        <f>E9</f>
        <v>SO 04 - Elektrická prípojka</v>
      </c>
      <c r="F114" s="218"/>
      <c r="G114" s="218"/>
      <c r="H114" s="218"/>
      <c r="L114" s="28"/>
    </row>
    <row r="115" spans="2:65" s="1" customFormat="1" ht="7" customHeight="1">
      <c r="B115" s="28"/>
      <c r="L115" s="28"/>
    </row>
    <row r="116" spans="2:65" s="1" customFormat="1" ht="12" customHeight="1">
      <c r="B116" s="28"/>
      <c r="C116" s="23" t="s">
        <v>19</v>
      </c>
      <c r="F116" s="21" t="str">
        <f>F12</f>
        <v>Martin</v>
      </c>
      <c r="I116" s="23" t="s">
        <v>21</v>
      </c>
      <c r="J116" s="51" t="str">
        <f>IF(J12="","",J12)</f>
        <v>21. 2. 2025</v>
      </c>
      <c r="L116" s="28"/>
    </row>
    <row r="117" spans="2:65" s="1" customFormat="1" ht="7" customHeight="1">
      <c r="B117" s="28"/>
      <c r="L117" s="28"/>
    </row>
    <row r="118" spans="2:65" s="1" customFormat="1" ht="15.25" customHeight="1">
      <c r="B118" s="28"/>
      <c r="C118" s="23" t="s">
        <v>23</v>
      </c>
      <c r="F118" s="21" t="str">
        <f>E15</f>
        <v>Horolezecký klub Neolit o.z.</v>
      </c>
      <c r="I118" s="23" t="s">
        <v>29</v>
      </c>
      <c r="J118" s="26" t="str">
        <f>E21</f>
        <v>Hplus a.s.</v>
      </c>
      <c r="L118" s="28"/>
    </row>
    <row r="119" spans="2:65" s="1" customFormat="1" ht="15.25" customHeight="1">
      <c r="B119" s="28"/>
      <c r="C119" s="23" t="s">
        <v>27</v>
      </c>
      <c r="F119" s="21" t="str">
        <f>IF(E18="","",E18)</f>
        <v>Vyplň údaj</v>
      </c>
      <c r="I119" s="23" t="s">
        <v>32</v>
      </c>
      <c r="J119" s="26" t="str">
        <f>E24</f>
        <v xml:space="preserve"> </v>
      </c>
      <c r="L119" s="28"/>
    </row>
    <row r="120" spans="2:65" s="1" customFormat="1" ht="10.25" customHeight="1">
      <c r="B120" s="28"/>
      <c r="L120" s="28"/>
    </row>
    <row r="121" spans="2:65" s="10" customFormat="1" ht="29.25" customHeight="1">
      <c r="B121" s="118"/>
      <c r="C121" s="119" t="s">
        <v>163</v>
      </c>
      <c r="D121" s="120" t="s">
        <v>60</v>
      </c>
      <c r="E121" s="120" t="s">
        <v>56</v>
      </c>
      <c r="F121" s="120" t="s">
        <v>57</v>
      </c>
      <c r="G121" s="120" t="s">
        <v>164</v>
      </c>
      <c r="H121" s="120" t="s">
        <v>165</v>
      </c>
      <c r="I121" s="120" t="s">
        <v>166</v>
      </c>
      <c r="J121" s="121" t="s">
        <v>129</v>
      </c>
      <c r="K121" s="122" t="s">
        <v>167</v>
      </c>
      <c r="L121" s="118"/>
      <c r="M121" s="58" t="s">
        <v>1</v>
      </c>
      <c r="N121" s="59" t="s">
        <v>39</v>
      </c>
      <c r="O121" s="59" t="s">
        <v>168</v>
      </c>
      <c r="P121" s="59" t="s">
        <v>169</v>
      </c>
      <c r="Q121" s="59" t="s">
        <v>170</v>
      </c>
      <c r="R121" s="59" t="s">
        <v>171</v>
      </c>
      <c r="S121" s="59" t="s">
        <v>172</v>
      </c>
      <c r="T121" s="60" t="s">
        <v>173</v>
      </c>
    </row>
    <row r="122" spans="2:65" s="1" customFormat="1" ht="22.75" customHeight="1">
      <c r="B122" s="28"/>
      <c r="C122" s="63" t="s">
        <v>130</v>
      </c>
      <c r="J122" s="123">
        <f>BK122</f>
        <v>0</v>
      </c>
      <c r="L122" s="28"/>
      <c r="M122" s="61"/>
      <c r="N122" s="52"/>
      <c r="O122" s="52"/>
      <c r="P122" s="124">
        <f>P123+P157+P159</f>
        <v>0</v>
      </c>
      <c r="Q122" s="52"/>
      <c r="R122" s="124">
        <f>R123+R157+R159</f>
        <v>12.673608</v>
      </c>
      <c r="S122" s="52"/>
      <c r="T122" s="125">
        <f>T123+T157+T159</f>
        <v>0</v>
      </c>
      <c r="AT122" s="13" t="s">
        <v>74</v>
      </c>
      <c r="AU122" s="13" t="s">
        <v>131</v>
      </c>
      <c r="BK122" s="126">
        <f>BK123+BK157+BK159</f>
        <v>0</v>
      </c>
    </row>
    <row r="123" spans="2:65" s="11" customFormat="1" ht="26" customHeight="1">
      <c r="B123" s="127"/>
      <c r="D123" s="128" t="s">
        <v>74</v>
      </c>
      <c r="E123" s="129" t="s">
        <v>236</v>
      </c>
      <c r="F123" s="129" t="s">
        <v>1014</v>
      </c>
      <c r="I123" s="130"/>
      <c r="J123" s="131">
        <f>BK123</f>
        <v>0</v>
      </c>
      <c r="L123" s="127"/>
      <c r="M123" s="132"/>
      <c r="P123" s="133">
        <f>P124+P145+P154</f>
        <v>0</v>
      </c>
      <c r="R123" s="133">
        <f>R124+R145+R154</f>
        <v>12.673608</v>
      </c>
      <c r="T123" s="134">
        <f>T124+T145+T154</f>
        <v>0</v>
      </c>
      <c r="AR123" s="128" t="s">
        <v>187</v>
      </c>
      <c r="AT123" s="135" t="s">
        <v>74</v>
      </c>
      <c r="AU123" s="135" t="s">
        <v>75</v>
      </c>
      <c r="AY123" s="128" t="s">
        <v>176</v>
      </c>
      <c r="BK123" s="136">
        <f>BK124+BK145+BK154</f>
        <v>0</v>
      </c>
    </row>
    <row r="124" spans="2:65" s="11" customFormat="1" ht="22.75" customHeight="1">
      <c r="B124" s="127"/>
      <c r="D124" s="128" t="s">
        <v>74</v>
      </c>
      <c r="E124" s="137" t="s">
        <v>1525</v>
      </c>
      <c r="F124" s="137" t="s">
        <v>1526</v>
      </c>
      <c r="I124" s="130"/>
      <c r="J124" s="138">
        <f>BK124</f>
        <v>0</v>
      </c>
      <c r="L124" s="127"/>
      <c r="M124" s="132"/>
      <c r="P124" s="133">
        <f>SUM(P125:P144)</f>
        <v>0</v>
      </c>
      <c r="R124" s="133">
        <f>SUM(R125:R144)</f>
        <v>0.167904</v>
      </c>
      <c r="T124" s="134">
        <f>SUM(T125:T144)</f>
        <v>0</v>
      </c>
      <c r="AR124" s="128" t="s">
        <v>187</v>
      </c>
      <c r="AT124" s="135" t="s">
        <v>74</v>
      </c>
      <c r="AU124" s="135" t="s">
        <v>82</v>
      </c>
      <c r="AY124" s="128" t="s">
        <v>176</v>
      </c>
      <c r="BK124" s="136">
        <f>SUM(BK125:BK144)</f>
        <v>0</v>
      </c>
    </row>
    <row r="125" spans="2:65" s="1" customFormat="1" ht="24.25" customHeight="1">
      <c r="B125" s="28"/>
      <c r="C125" s="139" t="s">
        <v>82</v>
      </c>
      <c r="D125" s="139" t="s">
        <v>178</v>
      </c>
      <c r="E125" s="140" t="s">
        <v>2514</v>
      </c>
      <c r="F125" s="141" t="s">
        <v>2515</v>
      </c>
      <c r="G125" s="142" t="s">
        <v>261</v>
      </c>
      <c r="H125" s="143">
        <v>120</v>
      </c>
      <c r="I125" s="144"/>
      <c r="J125" s="145">
        <f t="shared" ref="J125:J144" si="0">ROUND(I125*H125,2)</f>
        <v>0</v>
      </c>
      <c r="K125" s="146"/>
      <c r="L125" s="28"/>
      <c r="M125" s="147" t="s">
        <v>1</v>
      </c>
      <c r="N125" s="148" t="s">
        <v>41</v>
      </c>
      <c r="P125" s="149">
        <f t="shared" ref="P125:P144" si="1">O125*H125</f>
        <v>0</v>
      </c>
      <c r="Q125" s="149">
        <v>0</v>
      </c>
      <c r="R125" s="149">
        <f t="shared" ref="R125:R144" si="2">Q125*H125</f>
        <v>0</v>
      </c>
      <c r="S125" s="149">
        <v>0</v>
      </c>
      <c r="T125" s="150">
        <f t="shared" ref="T125:T144" si="3">S125*H125</f>
        <v>0</v>
      </c>
      <c r="AR125" s="151" t="s">
        <v>440</v>
      </c>
      <c r="AT125" s="151" t="s">
        <v>178</v>
      </c>
      <c r="AU125" s="151" t="s">
        <v>88</v>
      </c>
      <c r="AY125" s="13" t="s">
        <v>176</v>
      </c>
      <c r="BE125" s="152">
        <f t="shared" ref="BE125:BE144" si="4">IF(N125="základná",J125,0)</f>
        <v>0</v>
      </c>
      <c r="BF125" s="152">
        <f t="shared" ref="BF125:BF144" si="5">IF(N125="znížená",J125,0)</f>
        <v>0</v>
      </c>
      <c r="BG125" s="152">
        <f t="shared" ref="BG125:BG144" si="6">IF(N125="zákl. prenesená",J125,0)</f>
        <v>0</v>
      </c>
      <c r="BH125" s="152">
        <f t="shared" ref="BH125:BH144" si="7">IF(N125="zníž. prenesená",J125,0)</f>
        <v>0</v>
      </c>
      <c r="BI125" s="152">
        <f t="shared" ref="BI125:BI144" si="8">IF(N125="nulová",J125,0)</f>
        <v>0</v>
      </c>
      <c r="BJ125" s="13" t="s">
        <v>88</v>
      </c>
      <c r="BK125" s="152">
        <f t="shared" ref="BK125:BK144" si="9">ROUND(I125*H125,2)</f>
        <v>0</v>
      </c>
      <c r="BL125" s="13" t="s">
        <v>440</v>
      </c>
      <c r="BM125" s="151" t="s">
        <v>2516</v>
      </c>
    </row>
    <row r="126" spans="2:65" s="1" customFormat="1" ht="24.25" customHeight="1">
      <c r="B126" s="28"/>
      <c r="C126" s="153" t="s">
        <v>88</v>
      </c>
      <c r="D126" s="153" t="s">
        <v>236</v>
      </c>
      <c r="E126" s="154" t="s">
        <v>2517</v>
      </c>
      <c r="F126" s="155" t="s">
        <v>2518</v>
      </c>
      <c r="G126" s="156" t="s">
        <v>334</v>
      </c>
      <c r="H126" s="157">
        <v>2</v>
      </c>
      <c r="I126" s="158"/>
      <c r="J126" s="159">
        <f t="shared" si="0"/>
        <v>0</v>
      </c>
      <c r="K126" s="160"/>
      <c r="L126" s="161"/>
      <c r="M126" s="162" t="s">
        <v>1</v>
      </c>
      <c r="N126" s="163" t="s">
        <v>41</v>
      </c>
      <c r="P126" s="149">
        <f t="shared" si="1"/>
        <v>0</v>
      </c>
      <c r="Q126" s="149">
        <v>0</v>
      </c>
      <c r="R126" s="149">
        <f t="shared" si="2"/>
        <v>0</v>
      </c>
      <c r="S126" s="149">
        <v>0</v>
      </c>
      <c r="T126" s="150">
        <f t="shared" si="3"/>
        <v>0</v>
      </c>
      <c r="AR126" s="151" t="s">
        <v>703</v>
      </c>
      <c r="AT126" s="151" t="s">
        <v>236</v>
      </c>
      <c r="AU126" s="151" t="s">
        <v>88</v>
      </c>
      <c r="AY126" s="13" t="s">
        <v>176</v>
      </c>
      <c r="BE126" s="152">
        <f t="shared" si="4"/>
        <v>0</v>
      </c>
      <c r="BF126" s="152">
        <f t="shared" si="5"/>
        <v>0</v>
      </c>
      <c r="BG126" s="152">
        <f t="shared" si="6"/>
        <v>0</v>
      </c>
      <c r="BH126" s="152">
        <f t="shared" si="7"/>
        <v>0</v>
      </c>
      <c r="BI126" s="152">
        <f t="shared" si="8"/>
        <v>0</v>
      </c>
      <c r="BJ126" s="13" t="s">
        <v>88</v>
      </c>
      <c r="BK126" s="152">
        <f t="shared" si="9"/>
        <v>0</v>
      </c>
      <c r="BL126" s="13" t="s">
        <v>703</v>
      </c>
      <c r="BM126" s="151" t="s">
        <v>2519</v>
      </c>
    </row>
    <row r="127" spans="2:65" s="1" customFormat="1" ht="37.75" customHeight="1">
      <c r="B127" s="28"/>
      <c r="C127" s="153" t="s">
        <v>187</v>
      </c>
      <c r="D127" s="153" t="s">
        <v>236</v>
      </c>
      <c r="E127" s="154" t="s">
        <v>2520</v>
      </c>
      <c r="F127" s="155" t="s">
        <v>2521</v>
      </c>
      <c r="G127" s="156" t="s">
        <v>261</v>
      </c>
      <c r="H127" s="157">
        <v>124.8</v>
      </c>
      <c r="I127" s="158"/>
      <c r="J127" s="159">
        <f t="shared" si="0"/>
        <v>0</v>
      </c>
      <c r="K127" s="160"/>
      <c r="L127" s="161"/>
      <c r="M127" s="162" t="s">
        <v>1</v>
      </c>
      <c r="N127" s="163" t="s">
        <v>41</v>
      </c>
      <c r="P127" s="149">
        <f t="shared" si="1"/>
        <v>0</v>
      </c>
      <c r="Q127" s="149">
        <v>3.8000000000000002E-4</v>
      </c>
      <c r="R127" s="149">
        <f t="shared" si="2"/>
        <v>4.7424000000000001E-2</v>
      </c>
      <c r="S127" s="149">
        <v>0</v>
      </c>
      <c r="T127" s="150">
        <f t="shared" si="3"/>
        <v>0</v>
      </c>
      <c r="AR127" s="151" t="s">
        <v>703</v>
      </c>
      <c r="AT127" s="151" t="s">
        <v>236</v>
      </c>
      <c r="AU127" s="151" t="s">
        <v>88</v>
      </c>
      <c r="AY127" s="13" t="s">
        <v>176</v>
      </c>
      <c r="BE127" s="152">
        <f t="shared" si="4"/>
        <v>0</v>
      </c>
      <c r="BF127" s="152">
        <f t="shared" si="5"/>
        <v>0</v>
      </c>
      <c r="BG127" s="152">
        <f t="shared" si="6"/>
        <v>0</v>
      </c>
      <c r="BH127" s="152">
        <f t="shared" si="7"/>
        <v>0</v>
      </c>
      <c r="BI127" s="152">
        <f t="shared" si="8"/>
        <v>0</v>
      </c>
      <c r="BJ127" s="13" t="s">
        <v>88</v>
      </c>
      <c r="BK127" s="152">
        <f t="shared" si="9"/>
        <v>0</v>
      </c>
      <c r="BL127" s="13" t="s">
        <v>703</v>
      </c>
      <c r="BM127" s="151" t="s">
        <v>2522</v>
      </c>
    </row>
    <row r="128" spans="2:65" s="1" customFormat="1" ht="24.25" customHeight="1">
      <c r="B128" s="28"/>
      <c r="C128" s="139" t="s">
        <v>182</v>
      </c>
      <c r="D128" s="139" t="s">
        <v>178</v>
      </c>
      <c r="E128" s="140" t="s">
        <v>1689</v>
      </c>
      <c r="F128" s="141" t="s">
        <v>1690</v>
      </c>
      <c r="G128" s="142" t="s">
        <v>334</v>
      </c>
      <c r="H128" s="143">
        <v>16</v>
      </c>
      <c r="I128" s="144"/>
      <c r="J128" s="145">
        <f t="shared" si="0"/>
        <v>0</v>
      </c>
      <c r="K128" s="146"/>
      <c r="L128" s="28"/>
      <c r="M128" s="147" t="s">
        <v>1</v>
      </c>
      <c r="N128" s="148" t="s">
        <v>41</v>
      </c>
      <c r="P128" s="149">
        <f t="shared" si="1"/>
        <v>0</v>
      </c>
      <c r="Q128" s="149">
        <v>0</v>
      </c>
      <c r="R128" s="149">
        <f t="shared" si="2"/>
        <v>0</v>
      </c>
      <c r="S128" s="149">
        <v>0</v>
      </c>
      <c r="T128" s="150">
        <f t="shared" si="3"/>
        <v>0</v>
      </c>
      <c r="AR128" s="151" t="s">
        <v>440</v>
      </c>
      <c r="AT128" s="151" t="s">
        <v>178</v>
      </c>
      <c r="AU128" s="151" t="s">
        <v>88</v>
      </c>
      <c r="AY128" s="13" t="s">
        <v>176</v>
      </c>
      <c r="BE128" s="152">
        <f t="shared" si="4"/>
        <v>0</v>
      </c>
      <c r="BF128" s="152">
        <f t="shared" si="5"/>
        <v>0</v>
      </c>
      <c r="BG128" s="152">
        <f t="shared" si="6"/>
        <v>0</v>
      </c>
      <c r="BH128" s="152">
        <f t="shared" si="7"/>
        <v>0</v>
      </c>
      <c r="BI128" s="152">
        <f t="shared" si="8"/>
        <v>0</v>
      </c>
      <c r="BJ128" s="13" t="s">
        <v>88</v>
      </c>
      <c r="BK128" s="152">
        <f t="shared" si="9"/>
        <v>0</v>
      </c>
      <c r="BL128" s="13" t="s">
        <v>440</v>
      </c>
      <c r="BM128" s="151" t="s">
        <v>2523</v>
      </c>
    </row>
    <row r="129" spans="2:65" s="1" customFormat="1" ht="16.5" customHeight="1">
      <c r="B129" s="28"/>
      <c r="C129" s="153" t="s">
        <v>194</v>
      </c>
      <c r="D129" s="153" t="s">
        <v>236</v>
      </c>
      <c r="E129" s="154" t="s">
        <v>2524</v>
      </c>
      <c r="F129" s="155" t="s">
        <v>2525</v>
      </c>
      <c r="G129" s="156" t="s">
        <v>334</v>
      </c>
      <c r="H129" s="157">
        <v>16</v>
      </c>
      <c r="I129" s="158"/>
      <c r="J129" s="159">
        <f t="shared" si="0"/>
        <v>0</v>
      </c>
      <c r="K129" s="160"/>
      <c r="L129" s="161"/>
      <c r="M129" s="162" t="s">
        <v>1</v>
      </c>
      <c r="N129" s="163" t="s">
        <v>41</v>
      </c>
      <c r="P129" s="149">
        <f t="shared" si="1"/>
        <v>0</v>
      </c>
      <c r="Q129" s="149">
        <v>3.0000000000000001E-5</v>
      </c>
      <c r="R129" s="149">
        <f t="shared" si="2"/>
        <v>4.8000000000000001E-4</v>
      </c>
      <c r="S129" s="149">
        <v>0</v>
      </c>
      <c r="T129" s="150">
        <f t="shared" si="3"/>
        <v>0</v>
      </c>
      <c r="AR129" s="151" t="s">
        <v>703</v>
      </c>
      <c r="AT129" s="151" t="s">
        <v>236</v>
      </c>
      <c r="AU129" s="151" t="s">
        <v>88</v>
      </c>
      <c r="AY129" s="13" t="s">
        <v>176</v>
      </c>
      <c r="BE129" s="152">
        <f t="shared" si="4"/>
        <v>0</v>
      </c>
      <c r="BF129" s="152">
        <f t="shared" si="5"/>
        <v>0</v>
      </c>
      <c r="BG129" s="152">
        <f t="shared" si="6"/>
        <v>0</v>
      </c>
      <c r="BH129" s="152">
        <f t="shared" si="7"/>
        <v>0</v>
      </c>
      <c r="BI129" s="152">
        <f t="shared" si="8"/>
        <v>0</v>
      </c>
      <c r="BJ129" s="13" t="s">
        <v>88</v>
      </c>
      <c r="BK129" s="152">
        <f t="shared" si="9"/>
        <v>0</v>
      </c>
      <c r="BL129" s="13" t="s">
        <v>703</v>
      </c>
      <c r="BM129" s="151" t="s">
        <v>2526</v>
      </c>
    </row>
    <row r="130" spans="2:65" s="1" customFormat="1" ht="16.5" customHeight="1">
      <c r="B130" s="28"/>
      <c r="C130" s="139" t="s">
        <v>198</v>
      </c>
      <c r="D130" s="139" t="s">
        <v>178</v>
      </c>
      <c r="E130" s="140" t="s">
        <v>2527</v>
      </c>
      <c r="F130" s="141" t="s">
        <v>2528</v>
      </c>
      <c r="G130" s="142" t="s">
        <v>1389</v>
      </c>
      <c r="H130" s="143">
        <v>1</v>
      </c>
      <c r="I130" s="144"/>
      <c r="J130" s="145">
        <f t="shared" si="0"/>
        <v>0</v>
      </c>
      <c r="K130" s="146"/>
      <c r="L130" s="28"/>
      <c r="M130" s="147" t="s">
        <v>1</v>
      </c>
      <c r="N130" s="148" t="s">
        <v>41</v>
      </c>
      <c r="P130" s="149">
        <f t="shared" si="1"/>
        <v>0</v>
      </c>
      <c r="Q130" s="149">
        <v>0</v>
      </c>
      <c r="R130" s="149">
        <f t="shared" si="2"/>
        <v>0</v>
      </c>
      <c r="S130" s="149">
        <v>0</v>
      </c>
      <c r="T130" s="150">
        <f t="shared" si="3"/>
        <v>0</v>
      </c>
      <c r="AR130" s="151" t="s">
        <v>440</v>
      </c>
      <c r="AT130" s="151" t="s">
        <v>178</v>
      </c>
      <c r="AU130" s="151" t="s">
        <v>88</v>
      </c>
      <c r="AY130" s="13" t="s">
        <v>176</v>
      </c>
      <c r="BE130" s="152">
        <f t="shared" si="4"/>
        <v>0</v>
      </c>
      <c r="BF130" s="152">
        <f t="shared" si="5"/>
        <v>0</v>
      </c>
      <c r="BG130" s="152">
        <f t="shared" si="6"/>
        <v>0</v>
      </c>
      <c r="BH130" s="152">
        <f t="shared" si="7"/>
        <v>0</v>
      </c>
      <c r="BI130" s="152">
        <f t="shared" si="8"/>
        <v>0</v>
      </c>
      <c r="BJ130" s="13" t="s">
        <v>88</v>
      </c>
      <c r="BK130" s="152">
        <f t="shared" si="9"/>
        <v>0</v>
      </c>
      <c r="BL130" s="13" t="s">
        <v>440</v>
      </c>
      <c r="BM130" s="151" t="s">
        <v>2529</v>
      </c>
    </row>
    <row r="131" spans="2:65" s="1" customFormat="1" ht="16.5" customHeight="1">
      <c r="B131" s="28"/>
      <c r="C131" s="153" t="s">
        <v>202</v>
      </c>
      <c r="D131" s="153" t="s">
        <v>236</v>
      </c>
      <c r="E131" s="154" t="s">
        <v>2530</v>
      </c>
      <c r="F131" s="155" t="s">
        <v>2531</v>
      </c>
      <c r="G131" s="156" t="s">
        <v>334</v>
      </c>
      <c r="H131" s="157">
        <v>1</v>
      </c>
      <c r="I131" s="158"/>
      <c r="J131" s="159">
        <f t="shared" si="0"/>
        <v>0</v>
      </c>
      <c r="K131" s="160"/>
      <c r="L131" s="161"/>
      <c r="M131" s="162" t="s">
        <v>1</v>
      </c>
      <c r="N131" s="163" t="s">
        <v>41</v>
      </c>
      <c r="P131" s="149">
        <f t="shared" si="1"/>
        <v>0</v>
      </c>
      <c r="Q131" s="149">
        <v>0</v>
      </c>
      <c r="R131" s="149">
        <f t="shared" si="2"/>
        <v>0</v>
      </c>
      <c r="S131" s="149">
        <v>0</v>
      </c>
      <c r="T131" s="150">
        <f t="shared" si="3"/>
        <v>0</v>
      </c>
      <c r="AR131" s="151" t="s">
        <v>1031</v>
      </c>
      <c r="AT131" s="151" t="s">
        <v>236</v>
      </c>
      <c r="AU131" s="151" t="s">
        <v>88</v>
      </c>
      <c r="AY131" s="13" t="s">
        <v>176</v>
      </c>
      <c r="BE131" s="152">
        <f t="shared" si="4"/>
        <v>0</v>
      </c>
      <c r="BF131" s="152">
        <f t="shared" si="5"/>
        <v>0</v>
      </c>
      <c r="BG131" s="152">
        <f t="shared" si="6"/>
        <v>0</v>
      </c>
      <c r="BH131" s="152">
        <f t="shared" si="7"/>
        <v>0</v>
      </c>
      <c r="BI131" s="152">
        <f t="shared" si="8"/>
        <v>0</v>
      </c>
      <c r="BJ131" s="13" t="s">
        <v>88</v>
      </c>
      <c r="BK131" s="152">
        <f t="shared" si="9"/>
        <v>0</v>
      </c>
      <c r="BL131" s="13" t="s">
        <v>440</v>
      </c>
      <c r="BM131" s="151" t="s">
        <v>2532</v>
      </c>
    </row>
    <row r="132" spans="2:65" s="1" customFormat="1" ht="24.25" customHeight="1">
      <c r="B132" s="28"/>
      <c r="C132" s="139" t="s">
        <v>206</v>
      </c>
      <c r="D132" s="139" t="s">
        <v>178</v>
      </c>
      <c r="E132" s="140" t="s">
        <v>1779</v>
      </c>
      <c r="F132" s="141" t="s">
        <v>1780</v>
      </c>
      <c r="G132" s="142" t="s">
        <v>261</v>
      </c>
      <c r="H132" s="143">
        <v>120</v>
      </c>
      <c r="I132" s="144"/>
      <c r="J132" s="145">
        <f t="shared" si="0"/>
        <v>0</v>
      </c>
      <c r="K132" s="146"/>
      <c r="L132" s="28"/>
      <c r="M132" s="147" t="s">
        <v>1</v>
      </c>
      <c r="N132" s="148" t="s">
        <v>41</v>
      </c>
      <c r="P132" s="149">
        <f t="shared" si="1"/>
        <v>0</v>
      </c>
      <c r="Q132" s="149">
        <v>0</v>
      </c>
      <c r="R132" s="149">
        <f t="shared" si="2"/>
        <v>0</v>
      </c>
      <c r="S132" s="149">
        <v>0</v>
      </c>
      <c r="T132" s="150">
        <f t="shared" si="3"/>
        <v>0</v>
      </c>
      <c r="AR132" s="151" t="s">
        <v>440</v>
      </c>
      <c r="AT132" s="151" t="s">
        <v>178</v>
      </c>
      <c r="AU132" s="151" t="s">
        <v>88</v>
      </c>
      <c r="AY132" s="13" t="s">
        <v>176</v>
      </c>
      <c r="BE132" s="152">
        <f t="shared" si="4"/>
        <v>0</v>
      </c>
      <c r="BF132" s="152">
        <f t="shared" si="5"/>
        <v>0</v>
      </c>
      <c r="BG132" s="152">
        <f t="shared" si="6"/>
        <v>0</v>
      </c>
      <c r="BH132" s="152">
        <f t="shared" si="7"/>
        <v>0</v>
      </c>
      <c r="BI132" s="152">
        <f t="shared" si="8"/>
        <v>0</v>
      </c>
      <c r="BJ132" s="13" t="s">
        <v>88</v>
      </c>
      <c r="BK132" s="152">
        <f t="shared" si="9"/>
        <v>0</v>
      </c>
      <c r="BL132" s="13" t="s">
        <v>440</v>
      </c>
      <c r="BM132" s="151" t="s">
        <v>2533</v>
      </c>
    </row>
    <row r="133" spans="2:65" s="1" customFormat="1" ht="16.5" customHeight="1">
      <c r="B133" s="28"/>
      <c r="C133" s="153" t="s">
        <v>210</v>
      </c>
      <c r="D133" s="153" t="s">
        <v>236</v>
      </c>
      <c r="E133" s="154" t="s">
        <v>1782</v>
      </c>
      <c r="F133" s="155" t="s">
        <v>1783</v>
      </c>
      <c r="G133" s="156" t="s">
        <v>776</v>
      </c>
      <c r="H133" s="157">
        <v>120</v>
      </c>
      <c r="I133" s="158"/>
      <c r="J133" s="159">
        <f t="shared" si="0"/>
        <v>0</v>
      </c>
      <c r="K133" s="160"/>
      <c r="L133" s="161"/>
      <c r="M133" s="162" t="s">
        <v>1</v>
      </c>
      <c r="N133" s="163" t="s">
        <v>41</v>
      </c>
      <c r="P133" s="149">
        <f t="shared" si="1"/>
        <v>0</v>
      </c>
      <c r="Q133" s="149">
        <v>1E-3</v>
      </c>
      <c r="R133" s="149">
        <f t="shared" si="2"/>
        <v>0.12</v>
      </c>
      <c r="S133" s="149">
        <v>0</v>
      </c>
      <c r="T133" s="150">
        <f t="shared" si="3"/>
        <v>0</v>
      </c>
      <c r="AR133" s="151" t="s">
        <v>703</v>
      </c>
      <c r="AT133" s="151" t="s">
        <v>236</v>
      </c>
      <c r="AU133" s="151" t="s">
        <v>88</v>
      </c>
      <c r="AY133" s="13" t="s">
        <v>176</v>
      </c>
      <c r="BE133" s="152">
        <f t="shared" si="4"/>
        <v>0</v>
      </c>
      <c r="BF133" s="152">
        <f t="shared" si="5"/>
        <v>0</v>
      </c>
      <c r="BG133" s="152">
        <f t="shared" si="6"/>
        <v>0</v>
      </c>
      <c r="BH133" s="152">
        <f t="shared" si="7"/>
        <v>0</v>
      </c>
      <c r="BI133" s="152">
        <f t="shared" si="8"/>
        <v>0</v>
      </c>
      <c r="BJ133" s="13" t="s">
        <v>88</v>
      </c>
      <c r="BK133" s="152">
        <f t="shared" si="9"/>
        <v>0</v>
      </c>
      <c r="BL133" s="13" t="s">
        <v>703</v>
      </c>
      <c r="BM133" s="151" t="s">
        <v>2534</v>
      </c>
    </row>
    <row r="134" spans="2:65" s="1" customFormat="1" ht="16.5" customHeight="1">
      <c r="B134" s="28"/>
      <c r="C134" s="139" t="s">
        <v>214</v>
      </c>
      <c r="D134" s="139" t="s">
        <v>178</v>
      </c>
      <c r="E134" s="140" t="s">
        <v>2535</v>
      </c>
      <c r="F134" s="141" t="s">
        <v>2536</v>
      </c>
      <c r="G134" s="142" t="s">
        <v>334</v>
      </c>
      <c r="H134" s="143">
        <v>4</v>
      </c>
      <c r="I134" s="144"/>
      <c r="J134" s="145">
        <f t="shared" si="0"/>
        <v>0</v>
      </c>
      <c r="K134" s="146"/>
      <c r="L134" s="28"/>
      <c r="M134" s="147" t="s">
        <v>1</v>
      </c>
      <c r="N134" s="148" t="s">
        <v>41</v>
      </c>
      <c r="P134" s="149">
        <f t="shared" si="1"/>
        <v>0</v>
      </c>
      <c r="Q134" s="149">
        <v>0</v>
      </c>
      <c r="R134" s="149">
        <f t="shared" si="2"/>
        <v>0</v>
      </c>
      <c r="S134" s="149">
        <v>0</v>
      </c>
      <c r="T134" s="150">
        <f t="shared" si="3"/>
        <v>0</v>
      </c>
      <c r="AR134" s="151" t="s">
        <v>440</v>
      </c>
      <c r="AT134" s="151" t="s">
        <v>178</v>
      </c>
      <c r="AU134" s="151" t="s">
        <v>88</v>
      </c>
      <c r="AY134" s="13" t="s">
        <v>176</v>
      </c>
      <c r="BE134" s="152">
        <f t="shared" si="4"/>
        <v>0</v>
      </c>
      <c r="BF134" s="152">
        <f t="shared" si="5"/>
        <v>0</v>
      </c>
      <c r="BG134" s="152">
        <f t="shared" si="6"/>
        <v>0</v>
      </c>
      <c r="BH134" s="152">
        <f t="shared" si="7"/>
        <v>0</v>
      </c>
      <c r="BI134" s="152">
        <f t="shared" si="8"/>
        <v>0</v>
      </c>
      <c r="BJ134" s="13" t="s">
        <v>88</v>
      </c>
      <c r="BK134" s="152">
        <f t="shared" si="9"/>
        <v>0</v>
      </c>
      <c r="BL134" s="13" t="s">
        <v>440</v>
      </c>
      <c r="BM134" s="151" t="s">
        <v>2537</v>
      </c>
    </row>
    <row r="135" spans="2:65" s="1" customFormat="1" ht="24.25" customHeight="1">
      <c r="B135" s="28"/>
      <c r="C135" s="139" t="s">
        <v>218</v>
      </c>
      <c r="D135" s="139" t="s">
        <v>178</v>
      </c>
      <c r="E135" s="140" t="s">
        <v>2538</v>
      </c>
      <c r="F135" s="141" t="s">
        <v>2539</v>
      </c>
      <c r="G135" s="142" t="s">
        <v>261</v>
      </c>
      <c r="H135" s="143">
        <v>130</v>
      </c>
      <c r="I135" s="144"/>
      <c r="J135" s="145">
        <f t="shared" si="0"/>
        <v>0</v>
      </c>
      <c r="K135" s="146"/>
      <c r="L135" s="28"/>
      <c r="M135" s="147" t="s">
        <v>1</v>
      </c>
      <c r="N135" s="148" t="s">
        <v>41</v>
      </c>
      <c r="P135" s="149">
        <f t="shared" si="1"/>
        <v>0</v>
      </c>
      <c r="Q135" s="149">
        <v>0</v>
      </c>
      <c r="R135" s="149">
        <f t="shared" si="2"/>
        <v>0</v>
      </c>
      <c r="S135" s="149">
        <v>0</v>
      </c>
      <c r="T135" s="150">
        <f t="shared" si="3"/>
        <v>0</v>
      </c>
      <c r="AR135" s="151" t="s">
        <v>440</v>
      </c>
      <c r="AT135" s="151" t="s">
        <v>178</v>
      </c>
      <c r="AU135" s="151" t="s">
        <v>88</v>
      </c>
      <c r="AY135" s="13" t="s">
        <v>176</v>
      </c>
      <c r="BE135" s="152">
        <f t="shared" si="4"/>
        <v>0</v>
      </c>
      <c r="BF135" s="152">
        <f t="shared" si="5"/>
        <v>0</v>
      </c>
      <c r="BG135" s="152">
        <f t="shared" si="6"/>
        <v>0</v>
      </c>
      <c r="BH135" s="152">
        <f t="shared" si="7"/>
        <v>0</v>
      </c>
      <c r="BI135" s="152">
        <f t="shared" si="8"/>
        <v>0</v>
      </c>
      <c r="BJ135" s="13" t="s">
        <v>88</v>
      </c>
      <c r="BK135" s="152">
        <f t="shared" si="9"/>
        <v>0</v>
      </c>
      <c r="BL135" s="13" t="s">
        <v>440</v>
      </c>
      <c r="BM135" s="151" t="s">
        <v>2540</v>
      </c>
    </row>
    <row r="136" spans="2:65" s="1" customFormat="1" ht="16.5" customHeight="1">
      <c r="B136" s="28"/>
      <c r="C136" s="153" t="s">
        <v>222</v>
      </c>
      <c r="D136" s="153" t="s">
        <v>236</v>
      </c>
      <c r="E136" s="154" t="s">
        <v>2541</v>
      </c>
      <c r="F136" s="155" t="s">
        <v>2542</v>
      </c>
      <c r="G136" s="156" t="s">
        <v>261</v>
      </c>
      <c r="H136" s="157">
        <v>130</v>
      </c>
      <c r="I136" s="158"/>
      <c r="J136" s="159">
        <f t="shared" si="0"/>
        <v>0</v>
      </c>
      <c r="K136" s="160"/>
      <c r="L136" s="161"/>
      <c r="M136" s="162" t="s">
        <v>1</v>
      </c>
      <c r="N136" s="163" t="s">
        <v>41</v>
      </c>
      <c r="P136" s="149">
        <f t="shared" si="1"/>
        <v>0</v>
      </c>
      <c r="Q136" s="149">
        <v>0</v>
      </c>
      <c r="R136" s="149">
        <f t="shared" si="2"/>
        <v>0</v>
      </c>
      <c r="S136" s="149">
        <v>0</v>
      </c>
      <c r="T136" s="150">
        <f t="shared" si="3"/>
        <v>0</v>
      </c>
      <c r="AR136" s="151" t="s">
        <v>703</v>
      </c>
      <c r="AT136" s="151" t="s">
        <v>236</v>
      </c>
      <c r="AU136" s="151" t="s">
        <v>88</v>
      </c>
      <c r="AY136" s="13" t="s">
        <v>176</v>
      </c>
      <c r="BE136" s="152">
        <f t="shared" si="4"/>
        <v>0</v>
      </c>
      <c r="BF136" s="152">
        <f t="shared" si="5"/>
        <v>0</v>
      </c>
      <c r="BG136" s="152">
        <f t="shared" si="6"/>
        <v>0</v>
      </c>
      <c r="BH136" s="152">
        <f t="shared" si="7"/>
        <v>0</v>
      </c>
      <c r="BI136" s="152">
        <f t="shared" si="8"/>
        <v>0</v>
      </c>
      <c r="BJ136" s="13" t="s">
        <v>88</v>
      </c>
      <c r="BK136" s="152">
        <f t="shared" si="9"/>
        <v>0</v>
      </c>
      <c r="BL136" s="13" t="s">
        <v>703</v>
      </c>
      <c r="BM136" s="151" t="s">
        <v>2543</v>
      </c>
    </row>
    <row r="137" spans="2:65" s="1" customFormat="1" ht="33" customHeight="1">
      <c r="B137" s="28"/>
      <c r="C137" s="139" t="s">
        <v>226</v>
      </c>
      <c r="D137" s="139" t="s">
        <v>178</v>
      </c>
      <c r="E137" s="140" t="s">
        <v>1949</v>
      </c>
      <c r="F137" s="141" t="s">
        <v>1950</v>
      </c>
      <c r="G137" s="142" t="s">
        <v>529</v>
      </c>
      <c r="H137" s="144"/>
      <c r="I137" s="144"/>
      <c r="J137" s="145">
        <f t="shared" si="0"/>
        <v>0</v>
      </c>
      <c r="K137" s="146"/>
      <c r="L137" s="28"/>
      <c r="M137" s="147" t="s">
        <v>1</v>
      </c>
      <c r="N137" s="148" t="s">
        <v>41</v>
      </c>
      <c r="P137" s="149">
        <f t="shared" si="1"/>
        <v>0</v>
      </c>
      <c r="Q137" s="149">
        <v>0</v>
      </c>
      <c r="R137" s="149">
        <f t="shared" si="2"/>
        <v>0</v>
      </c>
      <c r="S137" s="149">
        <v>0</v>
      </c>
      <c r="T137" s="150">
        <f t="shared" si="3"/>
        <v>0</v>
      </c>
      <c r="AR137" s="151" t="s">
        <v>440</v>
      </c>
      <c r="AT137" s="151" t="s">
        <v>178</v>
      </c>
      <c r="AU137" s="151" t="s">
        <v>88</v>
      </c>
      <c r="AY137" s="13" t="s">
        <v>176</v>
      </c>
      <c r="BE137" s="152">
        <f t="shared" si="4"/>
        <v>0</v>
      </c>
      <c r="BF137" s="152">
        <f t="shared" si="5"/>
        <v>0</v>
      </c>
      <c r="BG137" s="152">
        <f t="shared" si="6"/>
        <v>0</v>
      </c>
      <c r="BH137" s="152">
        <f t="shared" si="7"/>
        <v>0</v>
      </c>
      <c r="BI137" s="152">
        <f t="shared" si="8"/>
        <v>0</v>
      </c>
      <c r="BJ137" s="13" t="s">
        <v>88</v>
      </c>
      <c r="BK137" s="152">
        <f t="shared" si="9"/>
        <v>0</v>
      </c>
      <c r="BL137" s="13" t="s">
        <v>440</v>
      </c>
      <c r="BM137" s="151" t="s">
        <v>2544</v>
      </c>
    </row>
    <row r="138" spans="2:65" s="1" customFormat="1" ht="37.75" customHeight="1">
      <c r="B138" s="28"/>
      <c r="C138" s="139" t="s">
        <v>231</v>
      </c>
      <c r="D138" s="139" t="s">
        <v>178</v>
      </c>
      <c r="E138" s="140" t="s">
        <v>2545</v>
      </c>
      <c r="F138" s="141" t="s">
        <v>2546</v>
      </c>
      <c r="G138" s="142" t="s">
        <v>529</v>
      </c>
      <c r="H138" s="144"/>
      <c r="I138" s="144"/>
      <c r="J138" s="145">
        <f t="shared" si="0"/>
        <v>0</v>
      </c>
      <c r="K138" s="146"/>
      <c r="L138" s="28"/>
      <c r="M138" s="147" t="s">
        <v>1</v>
      </c>
      <c r="N138" s="148" t="s">
        <v>41</v>
      </c>
      <c r="P138" s="149">
        <f t="shared" si="1"/>
        <v>0</v>
      </c>
      <c r="Q138" s="149">
        <v>0</v>
      </c>
      <c r="R138" s="149">
        <f t="shared" si="2"/>
        <v>0</v>
      </c>
      <c r="S138" s="149">
        <v>0</v>
      </c>
      <c r="T138" s="150">
        <f t="shared" si="3"/>
        <v>0</v>
      </c>
      <c r="AR138" s="151" t="s">
        <v>440</v>
      </c>
      <c r="AT138" s="151" t="s">
        <v>178</v>
      </c>
      <c r="AU138" s="151" t="s">
        <v>88</v>
      </c>
      <c r="AY138" s="13" t="s">
        <v>176</v>
      </c>
      <c r="BE138" s="152">
        <f t="shared" si="4"/>
        <v>0</v>
      </c>
      <c r="BF138" s="152">
        <f t="shared" si="5"/>
        <v>0</v>
      </c>
      <c r="BG138" s="152">
        <f t="shared" si="6"/>
        <v>0</v>
      </c>
      <c r="BH138" s="152">
        <f t="shared" si="7"/>
        <v>0</v>
      </c>
      <c r="BI138" s="152">
        <f t="shared" si="8"/>
        <v>0</v>
      </c>
      <c r="BJ138" s="13" t="s">
        <v>88</v>
      </c>
      <c r="BK138" s="152">
        <f t="shared" si="9"/>
        <v>0</v>
      </c>
      <c r="BL138" s="13" t="s">
        <v>440</v>
      </c>
      <c r="BM138" s="151" t="s">
        <v>2547</v>
      </c>
    </row>
    <row r="139" spans="2:65" s="1" customFormat="1" ht="44.25" customHeight="1">
      <c r="B139" s="28"/>
      <c r="C139" s="139" t="s">
        <v>235</v>
      </c>
      <c r="D139" s="139" t="s">
        <v>178</v>
      </c>
      <c r="E139" s="140" t="s">
        <v>2548</v>
      </c>
      <c r="F139" s="141" t="s">
        <v>2549</v>
      </c>
      <c r="G139" s="142" t="s">
        <v>529</v>
      </c>
      <c r="H139" s="144"/>
      <c r="I139" s="144"/>
      <c r="J139" s="145">
        <f t="shared" si="0"/>
        <v>0</v>
      </c>
      <c r="K139" s="146"/>
      <c r="L139" s="28"/>
      <c r="M139" s="147" t="s">
        <v>1</v>
      </c>
      <c r="N139" s="148" t="s">
        <v>41</v>
      </c>
      <c r="P139" s="149">
        <f t="shared" si="1"/>
        <v>0</v>
      </c>
      <c r="Q139" s="149">
        <v>0</v>
      </c>
      <c r="R139" s="149">
        <f t="shared" si="2"/>
        <v>0</v>
      </c>
      <c r="S139" s="149">
        <v>0</v>
      </c>
      <c r="T139" s="150">
        <f t="shared" si="3"/>
        <v>0</v>
      </c>
      <c r="AR139" s="151" t="s">
        <v>440</v>
      </c>
      <c r="AT139" s="151" t="s">
        <v>178</v>
      </c>
      <c r="AU139" s="151" t="s">
        <v>88</v>
      </c>
      <c r="AY139" s="13" t="s">
        <v>176</v>
      </c>
      <c r="BE139" s="152">
        <f t="shared" si="4"/>
        <v>0</v>
      </c>
      <c r="BF139" s="152">
        <f t="shared" si="5"/>
        <v>0</v>
      </c>
      <c r="BG139" s="152">
        <f t="shared" si="6"/>
        <v>0</v>
      </c>
      <c r="BH139" s="152">
        <f t="shared" si="7"/>
        <v>0</v>
      </c>
      <c r="BI139" s="152">
        <f t="shared" si="8"/>
        <v>0</v>
      </c>
      <c r="BJ139" s="13" t="s">
        <v>88</v>
      </c>
      <c r="BK139" s="152">
        <f t="shared" si="9"/>
        <v>0</v>
      </c>
      <c r="BL139" s="13" t="s">
        <v>440</v>
      </c>
      <c r="BM139" s="151" t="s">
        <v>2550</v>
      </c>
    </row>
    <row r="140" spans="2:65" s="1" customFormat="1" ht="16.5" customHeight="1">
      <c r="B140" s="28"/>
      <c r="C140" s="139" t="s">
        <v>240</v>
      </c>
      <c r="D140" s="139" t="s">
        <v>178</v>
      </c>
      <c r="E140" s="140" t="s">
        <v>1952</v>
      </c>
      <c r="F140" s="141" t="s">
        <v>1953</v>
      </c>
      <c r="G140" s="142" t="s">
        <v>529</v>
      </c>
      <c r="H140" s="144"/>
      <c r="I140" s="144"/>
      <c r="J140" s="145">
        <f t="shared" si="0"/>
        <v>0</v>
      </c>
      <c r="K140" s="146"/>
      <c r="L140" s="28"/>
      <c r="M140" s="147" t="s">
        <v>1</v>
      </c>
      <c r="N140" s="148" t="s">
        <v>41</v>
      </c>
      <c r="P140" s="149">
        <f t="shared" si="1"/>
        <v>0</v>
      </c>
      <c r="Q140" s="149">
        <v>0</v>
      </c>
      <c r="R140" s="149">
        <f t="shared" si="2"/>
        <v>0</v>
      </c>
      <c r="S140" s="149">
        <v>0</v>
      </c>
      <c r="T140" s="150">
        <f t="shared" si="3"/>
        <v>0</v>
      </c>
      <c r="AR140" s="151" t="s">
        <v>440</v>
      </c>
      <c r="AT140" s="151" t="s">
        <v>178</v>
      </c>
      <c r="AU140" s="151" t="s">
        <v>88</v>
      </c>
      <c r="AY140" s="13" t="s">
        <v>176</v>
      </c>
      <c r="BE140" s="152">
        <f t="shared" si="4"/>
        <v>0</v>
      </c>
      <c r="BF140" s="152">
        <f t="shared" si="5"/>
        <v>0</v>
      </c>
      <c r="BG140" s="152">
        <f t="shared" si="6"/>
        <v>0</v>
      </c>
      <c r="BH140" s="152">
        <f t="shared" si="7"/>
        <v>0</v>
      </c>
      <c r="BI140" s="152">
        <f t="shared" si="8"/>
        <v>0</v>
      </c>
      <c r="BJ140" s="13" t="s">
        <v>88</v>
      </c>
      <c r="BK140" s="152">
        <f t="shared" si="9"/>
        <v>0</v>
      </c>
      <c r="BL140" s="13" t="s">
        <v>440</v>
      </c>
      <c r="BM140" s="151" t="s">
        <v>2551</v>
      </c>
    </row>
    <row r="141" spans="2:65" s="1" customFormat="1" ht="16.5" customHeight="1">
      <c r="B141" s="28"/>
      <c r="C141" s="139" t="s">
        <v>244</v>
      </c>
      <c r="D141" s="139" t="s">
        <v>178</v>
      </c>
      <c r="E141" s="140" t="s">
        <v>1955</v>
      </c>
      <c r="F141" s="141" t="s">
        <v>1956</v>
      </c>
      <c r="G141" s="142" t="s">
        <v>529</v>
      </c>
      <c r="H141" s="144"/>
      <c r="I141" s="144"/>
      <c r="J141" s="145">
        <f t="shared" si="0"/>
        <v>0</v>
      </c>
      <c r="K141" s="146"/>
      <c r="L141" s="28"/>
      <c r="M141" s="147" t="s">
        <v>1</v>
      </c>
      <c r="N141" s="148" t="s">
        <v>41</v>
      </c>
      <c r="P141" s="149">
        <f t="shared" si="1"/>
        <v>0</v>
      </c>
      <c r="Q141" s="149">
        <v>0</v>
      </c>
      <c r="R141" s="149">
        <f t="shared" si="2"/>
        <v>0</v>
      </c>
      <c r="S141" s="149">
        <v>0</v>
      </c>
      <c r="T141" s="150">
        <f t="shared" si="3"/>
        <v>0</v>
      </c>
      <c r="AR141" s="151" t="s">
        <v>440</v>
      </c>
      <c r="AT141" s="151" t="s">
        <v>178</v>
      </c>
      <c r="AU141" s="151" t="s">
        <v>88</v>
      </c>
      <c r="AY141" s="13" t="s">
        <v>176</v>
      </c>
      <c r="BE141" s="152">
        <f t="shared" si="4"/>
        <v>0</v>
      </c>
      <c r="BF141" s="152">
        <f t="shared" si="5"/>
        <v>0</v>
      </c>
      <c r="BG141" s="152">
        <f t="shared" si="6"/>
        <v>0</v>
      </c>
      <c r="BH141" s="152">
        <f t="shared" si="7"/>
        <v>0</v>
      </c>
      <c r="BI141" s="152">
        <f t="shared" si="8"/>
        <v>0</v>
      </c>
      <c r="BJ141" s="13" t="s">
        <v>88</v>
      </c>
      <c r="BK141" s="152">
        <f t="shared" si="9"/>
        <v>0</v>
      </c>
      <c r="BL141" s="13" t="s">
        <v>440</v>
      </c>
      <c r="BM141" s="151" t="s">
        <v>2552</v>
      </c>
    </row>
    <row r="142" spans="2:65" s="1" customFormat="1" ht="16.5" customHeight="1">
      <c r="B142" s="28"/>
      <c r="C142" s="139" t="s">
        <v>250</v>
      </c>
      <c r="D142" s="139" t="s">
        <v>178</v>
      </c>
      <c r="E142" s="140" t="s">
        <v>1958</v>
      </c>
      <c r="F142" s="141" t="s">
        <v>1959</v>
      </c>
      <c r="G142" s="142" t="s">
        <v>529</v>
      </c>
      <c r="H142" s="144"/>
      <c r="I142" s="144"/>
      <c r="J142" s="145">
        <f t="shared" si="0"/>
        <v>0</v>
      </c>
      <c r="K142" s="146"/>
      <c r="L142" s="28"/>
      <c r="M142" s="147" t="s">
        <v>1</v>
      </c>
      <c r="N142" s="148" t="s">
        <v>41</v>
      </c>
      <c r="P142" s="149">
        <f t="shared" si="1"/>
        <v>0</v>
      </c>
      <c r="Q142" s="149">
        <v>0</v>
      </c>
      <c r="R142" s="149">
        <f t="shared" si="2"/>
        <v>0</v>
      </c>
      <c r="S142" s="149">
        <v>0</v>
      </c>
      <c r="T142" s="150">
        <f t="shared" si="3"/>
        <v>0</v>
      </c>
      <c r="AR142" s="151" t="s">
        <v>440</v>
      </c>
      <c r="AT142" s="151" t="s">
        <v>178</v>
      </c>
      <c r="AU142" s="151" t="s">
        <v>88</v>
      </c>
      <c r="AY142" s="13" t="s">
        <v>176</v>
      </c>
      <c r="BE142" s="152">
        <f t="shared" si="4"/>
        <v>0</v>
      </c>
      <c r="BF142" s="152">
        <f t="shared" si="5"/>
        <v>0</v>
      </c>
      <c r="BG142" s="152">
        <f t="shared" si="6"/>
        <v>0</v>
      </c>
      <c r="BH142" s="152">
        <f t="shared" si="7"/>
        <v>0</v>
      </c>
      <c r="BI142" s="152">
        <f t="shared" si="8"/>
        <v>0</v>
      </c>
      <c r="BJ142" s="13" t="s">
        <v>88</v>
      </c>
      <c r="BK142" s="152">
        <f t="shared" si="9"/>
        <v>0</v>
      </c>
      <c r="BL142" s="13" t="s">
        <v>440</v>
      </c>
      <c r="BM142" s="151" t="s">
        <v>2553</v>
      </c>
    </row>
    <row r="143" spans="2:65" s="1" customFormat="1" ht="16.5" customHeight="1">
      <c r="B143" s="28"/>
      <c r="C143" s="139" t="s">
        <v>254</v>
      </c>
      <c r="D143" s="139" t="s">
        <v>178</v>
      </c>
      <c r="E143" s="140" t="s">
        <v>1961</v>
      </c>
      <c r="F143" s="141" t="s">
        <v>1962</v>
      </c>
      <c r="G143" s="142" t="s">
        <v>529</v>
      </c>
      <c r="H143" s="144"/>
      <c r="I143" s="144"/>
      <c r="J143" s="145">
        <f t="shared" si="0"/>
        <v>0</v>
      </c>
      <c r="K143" s="146"/>
      <c r="L143" s="28"/>
      <c r="M143" s="147" t="s">
        <v>1</v>
      </c>
      <c r="N143" s="148" t="s">
        <v>41</v>
      </c>
      <c r="P143" s="149">
        <f t="shared" si="1"/>
        <v>0</v>
      </c>
      <c r="Q143" s="149">
        <v>0</v>
      </c>
      <c r="R143" s="149">
        <f t="shared" si="2"/>
        <v>0</v>
      </c>
      <c r="S143" s="149">
        <v>0</v>
      </c>
      <c r="T143" s="150">
        <f t="shared" si="3"/>
        <v>0</v>
      </c>
      <c r="AR143" s="151" t="s">
        <v>703</v>
      </c>
      <c r="AT143" s="151" t="s">
        <v>178</v>
      </c>
      <c r="AU143" s="151" t="s">
        <v>88</v>
      </c>
      <c r="AY143" s="13" t="s">
        <v>176</v>
      </c>
      <c r="BE143" s="152">
        <f t="shared" si="4"/>
        <v>0</v>
      </c>
      <c r="BF143" s="152">
        <f t="shared" si="5"/>
        <v>0</v>
      </c>
      <c r="BG143" s="152">
        <f t="shared" si="6"/>
        <v>0</v>
      </c>
      <c r="BH143" s="152">
        <f t="shared" si="7"/>
        <v>0</v>
      </c>
      <c r="BI143" s="152">
        <f t="shared" si="8"/>
        <v>0</v>
      </c>
      <c r="BJ143" s="13" t="s">
        <v>88</v>
      </c>
      <c r="BK143" s="152">
        <f t="shared" si="9"/>
        <v>0</v>
      </c>
      <c r="BL143" s="13" t="s">
        <v>703</v>
      </c>
      <c r="BM143" s="151" t="s">
        <v>2554</v>
      </c>
    </row>
    <row r="144" spans="2:65" s="1" customFormat="1" ht="16.5" customHeight="1">
      <c r="B144" s="28"/>
      <c r="C144" s="139" t="s">
        <v>258</v>
      </c>
      <c r="D144" s="139" t="s">
        <v>178</v>
      </c>
      <c r="E144" s="140" t="s">
        <v>1964</v>
      </c>
      <c r="F144" s="141" t="s">
        <v>1965</v>
      </c>
      <c r="G144" s="142" t="s">
        <v>529</v>
      </c>
      <c r="H144" s="144"/>
      <c r="I144" s="144"/>
      <c r="J144" s="145">
        <f t="shared" si="0"/>
        <v>0</v>
      </c>
      <c r="K144" s="146"/>
      <c r="L144" s="28"/>
      <c r="M144" s="147" t="s">
        <v>1</v>
      </c>
      <c r="N144" s="148" t="s">
        <v>41</v>
      </c>
      <c r="P144" s="149">
        <f t="shared" si="1"/>
        <v>0</v>
      </c>
      <c r="Q144" s="149">
        <v>0</v>
      </c>
      <c r="R144" s="149">
        <f t="shared" si="2"/>
        <v>0</v>
      </c>
      <c r="S144" s="149">
        <v>0</v>
      </c>
      <c r="T144" s="150">
        <f t="shared" si="3"/>
        <v>0</v>
      </c>
      <c r="AR144" s="151" t="s">
        <v>440</v>
      </c>
      <c r="AT144" s="151" t="s">
        <v>178</v>
      </c>
      <c r="AU144" s="151" t="s">
        <v>88</v>
      </c>
      <c r="AY144" s="13" t="s">
        <v>176</v>
      </c>
      <c r="BE144" s="152">
        <f t="shared" si="4"/>
        <v>0</v>
      </c>
      <c r="BF144" s="152">
        <f t="shared" si="5"/>
        <v>0</v>
      </c>
      <c r="BG144" s="152">
        <f t="shared" si="6"/>
        <v>0</v>
      </c>
      <c r="BH144" s="152">
        <f t="shared" si="7"/>
        <v>0</v>
      </c>
      <c r="BI144" s="152">
        <f t="shared" si="8"/>
        <v>0</v>
      </c>
      <c r="BJ144" s="13" t="s">
        <v>88</v>
      </c>
      <c r="BK144" s="152">
        <f t="shared" si="9"/>
        <v>0</v>
      </c>
      <c r="BL144" s="13" t="s">
        <v>440</v>
      </c>
      <c r="BM144" s="151" t="s">
        <v>2555</v>
      </c>
    </row>
    <row r="145" spans="2:65" s="11" customFormat="1" ht="22.75" customHeight="1">
      <c r="B145" s="127"/>
      <c r="D145" s="128" t="s">
        <v>74</v>
      </c>
      <c r="E145" s="137" t="s">
        <v>2556</v>
      </c>
      <c r="F145" s="137" t="s">
        <v>2557</v>
      </c>
      <c r="I145" s="130"/>
      <c r="J145" s="138">
        <f>BK145</f>
        <v>0</v>
      </c>
      <c r="L145" s="127"/>
      <c r="M145" s="132"/>
      <c r="P145" s="133">
        <f>SUM(P146:P153)</f>
        <v>0</v>
      </c>
      <c r="R145" s="133">
        <f>SUM(R146:R153)</f>
        <v>12.505704</v>
      </c>
      <c r="T145" s="134">
        <f>SUM(T146:T153)</f>
        <v>0</v>
      </c>
      <c r="AR145" s="128" t="s">
        <v>187</v>
      </c>
      <c r="AT145" s="135" t="s">
        <v>74</v>
      </c>
      <c r="AU145" s="135" t="s">
        <v>82</v>
      </c>
      <c r="AY145" s="128" t="s">
        <v>176</v>
      </c>
      <c r="BK145" s="136">
        <f>SUM(BK146:BK153)</f>
        <v>0</v>
      </c>
    </row>
    <row r="146" spans="2:65" s="1" customFormat="1" ht="24.25" customHeight="1">
      <c r="B146" s="28"/>
      <c r="C146" s="139" t="s">
        <v>263</v>
      </c>
      <c r="D146" s="139" t="s">
        <v>178</v>
      </c>
      <c r="E146" s="140" t="s">
        <v>2558</v>
      </c>
      <c r="F146" s="141" t="s">
        <v>2559</v>
      </c>
      <c r="G146" s="142" t="s">
        <v>261</v>
      </c>
      <c r="H146" s="143">
        <v>120</v>
      </c>
      <c r="I146" s="144"/>
      <c r="J146" s="145">
        <f t="shared" ref="J146:J153" si="10">ROUND(I146*H146,2)</f>
        <v>0</v>
      </c>
      <c r="K146" s="146"/>
      <c r="L146" s="28"/>
      <c r="M146" s="147" t="s">
        <v>1</v>
      </c>
      <c r="N146" s="148" t="s">
        <v>41</v>
      </c>
      <c r="P146" s="149">
        <f t="shared" ref="P146:P153" si="11">O146*H146</f>
        <v>0</v>
      </c>
      <c r="Q146" s="149">
        <v>0</v>
      </c>
      <c r="R146" s="149">
        <f t="shared" ref="R146:R153" si="12">Q146*H146</f>
        <v>0</v>
      </c>
      <c r="S146" s="149">
        <v>0</v>
      </c>
      <c r="T146" s="150">
        <f t="shared" ref="T146:T153" si="13">S146*H146</f>
        <v>0</v>
      </c>
      <c r="AR146" s="151" t="s">
        <v>440</v>
      </c>
      <c r="AT146" s="151" t="s">
        <v>178</v>
      </c>
      <c r="AU146" s="151" t="s">
        <v>88</v>
      </c>
      <c r="AY146" s="13" t="s">
        <v>176</v>
      </c>
      <c r="BE146" s="152">
        <f t="shared" ref="BE146:BE153" si="14">IF(N146="základná",J146,0)</f>
        <v>0</v>
      </c>
      <c r="BF146" s="152">
        <f t="shared" ref="BF146:BF153" si="15">IF(N146="znížená",J146,0)</f>
        <v>0</v>
      </c>
      <c r="BG146" s="152">
        <f t="shared" ref="BG146:BG153" si="16">IF(N146="zákl. prenesená",J146,0)</f>
        <v>0</v>
      </c>
      <c r="BH146" s="152">
        <f t="shared" ref="BH146:BH153" si="17">IF(N146="zníž. prenesená",J146,0)</f>
        <v>0</v>
      </c>
      <c r="BI146" s="152">
        <f t="shared" ref="BI146:BI153" si="18">IF(N146="nulová",J146,0)</f>
        <v>0</v>
      </c>
      <c r="BJ146" s="13" t="s">
        <v>88</v>
      </c>
      <c r="BK146" s="152">
        <f t="shared" ref="BK146:BK153" si="19">ROUND(I146*H146,2)</f>
        <v>0</v>
      </c>
      <c r="BL146" s="13" t="s">
        <v>440</v>
      </c>
      <c r="BM146" s="151" t="s">
        <v>2560</v>
      </c>
    </row>
    <row r="147" spans="2:65" s="1" customFormat="1" ht="33" customHeight="1">
      <c r="B147" s="28"/>
      <c r="C147" s="139" t="s">
        <v>267</v>
      </c>
      <c r="D147" s="139" t="s">
        <v>178</v>
      </c>
      <c r="E147" s="140" t="s">
        <v>2561</v>
      </c>
      <c r="F147" s="141" t="s">
        <v>2562</v>
      </c>
      <c r="G147" s="142" t="s">
        <v>261</v>
      </c>
      <c r="H147" s="143">
        <v>120</v>
      </c>
      <c r="I147" s="144"/>
      <c r="J147" s="145">
        <f t="shared" si="10"/>
        <v>0</v>
      </c>
      <c r="K147" s="146"/>
      <c r="L147" s="28"/>
      <c r="M147" s="147" t="s">
        <v>1</v>
      </c>
      <c r="N147" s="148" t="s">
        <v>41</v>
      </c>
      <c r="P147" s="149">
        <f t="shared" si="11"/>
        <v>0</v>
      </c>
      <c r="Q147" s="149">
        <v>0</v>
      </c>
      <c r="R147" s="149">
        <f t="shared" si="12"/>
        <v>0</v>
      </c>
      <c r="S147" s="149">
        <v>0</v>
      </c>
      <c r="T147" s="150">
        <f t="shared" si="13"/>
        <v>0</v>
      </c>
      <c r="AR147" s="151" t="s">
        <v>440</v>
      </c>
      <c r="AT147" s="151" t="s">
        <v>178</v>
      </c>
      <c r="AU147" s="151" t="s">
        <v>88</v>
      </c>
      <c r="AY147" s="13" t="s">
        <v>176</v>
      </c>
      <c r="BE147" s="152">
        <f t="shared" si="14"/>
        <v>0</v>
      </c>
      <c r="BF147" s="152">
        <f t="shared" si="15"/>
        <v>0</v>
      </c>
      <c r="BG147" s="152">
        <f t="shared" si="16"/>
        <v>0</v>
      </c>
      <c r="BH147" s="152">
        <f t="shared" si="17"/>
        <v>0</v>
      </c>
      <c r="BI147" s="152">
        <f t="shared" si="18"/>
        <v>0</v>
      </c>
      <c r="BJ147" s="13" t="s">
        <v>88</v>
      </c>
      <c r="BK147" s="152">
        <f t="shared" si="19"/>
        <v>0</v>
      </c>
      <c r="BL147" s="13" t="s">
        <v>440</v>
      </c>
      <c r="BM147" s="151" t="s">
        <v>2563</v>
      </c>
    </row>
    <row r="148" spans="2:65" s="1" customFormat="1" ht="16.5" customHeight="1">
      <c r="B148" s="28"/>
      <c r="C148" s="153" t="s">
        <v>7</v>
      </c>
      <c r="D148" s="153" t="s">
        <v>236</v>
      </c>
      <c r="E148" s="154" t="s">
        <v>2564</v>
      </c>
      <c r="F148" s="155" t="s">
        <v>2565</v>
      </c>
      <c r="G148" s="156" t="s">
        <v>229</v>
      </c>
      <c r="H148" s="157">
        <v>12.48</v>
      </c>
      <c r="I148" s="158"/>
      <c r="J148" s="159">
        <f t="shared" si="10"/>
        <v>0</v>
      </c>
      <c r="K148" s="160"/>
      <c r="L148" s="161"/>
      <c r="M148" s="162" t="s">
        <v>1</v>
      </c>
      <c r="N148" s="163" t="s">
        <v>41</v>
      </c>
      <c r="P148" s="149">
        <f t="shared" si="11"/>
        <v>0</v>
      </c>
      <c r="Q148" s="149">
        <v>1</v>
      </c>
      <c r="R148" s="149">
        <f t="shared" si="12"/>
        <v>12.48</v>
      </c>
      <c r="S148" s="149">
        <v>0</v>
      </c>
      <c r="T148" s="150">
        <f t="shared" si="13"/>
        <v>0</v>
      </c>
      <c r="AR148" s="151" t="s">
        <v>703</v>
      </c>
      <c r="AT148" s="151" t="s">
        <v>236</v>
      </c>
      <c r="AU148" s="151" t="s">
        <v>88</v>
      </c>
      <c r="AY148" s="13" t="s">
        <v>176</v>
      </c>
      <c r="BE148" s="152">
        <f t="shared" si="14"/>
        <v>0</v>
      </c>
      <c r="BF148" s="152">
        <f t="shared" si="15"/>
        <v>0</v>
      </c>
      <c r="BG148" s="152">
        <f t="shared" si="16"/>
        <v>0</v>
      </c>
      <c r="BH148" s="152">
        <f t="shared" si="17"/>
        <v>0</v>
      </c>
      <c r="BI148" s="152">
        <f t="shared" si="18"/>
        <v>0</v>
      </c>
      <c r="BJ148" s="13" t="s">
        <v>88</v>
      </c>
      <c r="BK148" s="152">
        <f t="shared" si="19"/>
        <v>0</v>
      </c>
      <c r="BL148" s="13" t="s">
        <v>703</v>
      </c>
      <c r="BM148" s="151" t="s">
        <v>2566</v>
      </c>
    </row>
    <row r="149" spans="2:65" s="1" customFormat="1" ht="24.25" customHeight="1">
      <c r="B149" s="28"/>
      <c r="C149" s="139" t="s">
        <v>274</v>
      </c>
      <c r="D149" s="139" t="s">
        <v>178</v>
      </c>
      <c r="E149" s="140" t="s">
        <v>2567</v>
      </c>
      <c r="F149" s="141" t="s">
        <v>2568</v>
      </c>
      <c r="G149" s="142" t="s">
        <v>261</v>
      </c>
      <c r="H149" s="143">
        <v>120</v>
      </c>
      <c r="I149" s="144"/>
      <c r="J149" s="145">
        <f t="shared" si="10"/>
        <v>0</v>
      </c>
      <c r="K149" s="146"/>
      <c r="L149" s="28"/>
      <c r="M149" s="147" t="s">
        <v>1</v>
      </c>
      <c r="N149" s="148" t="s">
        <v>41</v>
      </c>
      <c r="P149" s="149">
        <f t="shared" si="11"/>
        <v>0</v>
      </c>
      <c r="Q149" s="149">
        <v>0</v>
      </c>
      <c r="R149" s="149">
        <f t="shared" si="12"/>
        <v>0</v>
      </c>
      <c r="S149" s="149">
        <v>0</v>
      </c>
      <c r="T149" s="150">
        <f t="shared" si="13"/>
        <v>0</v>
      </c>
      <c r="AR149" s="151" t="s">
        <v>440</v>
      </c>
      <c r="AT149" s="151" t="s">
        <v>178</v>
      </c>
      <c r="AU149" s="151" t="s">
        <v>88</v>
      </c>
      <c r="AY149" s="13" t="s">
        <v>176</v>
      </c>
      <c r="BE149" s="152">
        <f t="shared" si="14"/>
        <v>0</v>
      </c>
      <c r="BF149" s="152">
        <f t="shared" si="15"/>
        <v>0</v>
      </c>
      <c r="BG149" s="152">
        <f t="shared" si="16"/>
        <v>0</v>
      </c>
      <c r="BH149" s="152">
        <f t="shared" si="17"/>
        <v>0</v>
      </c>
      <c r="BI149" s="152">
        <f t="shared" si="18"/>
        <v>0</v>
      </c>
      <c r="BJ149" s="13" t="s">
        <v>88</v>
      </c>
      <c r="BK149" s="152">
        <f t="shared" si="19"/>
        <v>0</v>
      </c>
      <c r="BL149" s="13" t="s">
        <v>440</v>
      </c>
      <c r="BM149" s="151" t="s">
        <v>2569</v>
      </c>
    </row>
    <row r="150" spans="2:65" s="1" customFormat="1" ht="16.5" customHeight="1">
      <c r="B150" s="28"/>
      <c r="C150" s="153" t="s">
        <v>278</v>
      </c>
      <c r="D150" s="153" t="s">
        <v>236</v>
      </c>
      <c r="E150" s="154" t="s">
        <v>2570</v>
      </c>
      <c r="F150" s="155" t="s">
        <v>2571</v>
      </c>
      <c r="G150" s="156" t="s">
        <v>261</v>
      </c>
      <c r="H150" s="157">
        <v>122.4</v>
      </c>
      <c r="I150" s="158"/>
      <c r="J150" s="159">
        <f t="shared" si="10"/>
        <v>0</v>
      </c>
      <c r="K150" s="160"/>
      <c r="L150" s="161"/>
      <c r="M150" s="162" t="s">
        <v>1</v>
      </c>
      <c r="N150" s="163" t="s">
        <v>41</v>
      </c>
      <c r="P150" s="149">
        <f t="shared" si="11"/>
        <v>0</v>
      </c>
      <c r="Q150" s="149">
        <v>2.1000000000000001E-4</v>
      </c>
      <c r="R150" s="149">
        <f t="shared" si="12"/>
        <v>2.5704000000000001E-2</v>
      </c>
      <c r="S150" s="149">
        <v>0</v>
      </c>
      <c r="T150" s="150">
        <f t="shared" si="13"/>
        <v>0</v>
      </c>
      <c r="AR150" s="151" t="s">
        <v>703</v>
      </c>
      <c r="AT150" s="151" t="s">
        <v>236</v>
      </c>
      <c r="AU150" s="151" t="s">
        <v>88</v>
      </c>
      <c r="AY150" s="13" t="s">
        <v>176</v>
      </c>
      <c r="BE150" s="152">
        <f t="shared" si="14"/>
        <v>0</v>
      </c>
      <c r="BF150" s="152">
        <f t="shared" si="15"/>
        <v>0</v>
      </c>
      <c r="BG150" s="152">
        <f t="shared" si="16"/>
        <v>0</v>
      </c>
      <c r="BH150" s="152">
        <f t="shared" si="17"/>
        <v>0</v>
      </c>
      <c r="BI150" s="152">
        <f t="shared" si="18"/>
        <v>0</v>
      </c>
      <c r="BJ150" s="13" t="s">
        <v>88</v>
      </c>
      <c r="BK150" s="152">
        <f t="shared" si="19"/>
        <v>0</v>
      </c>
      <c r="BL150" s="13" t="s">
        <v>703</v>
      </c>
      <c r="BM150" s="151" t="s">
        <v>2572</v>
      </c>
    </row>
    <row r="151" spans="2:65" s="1" customFormat="1" ht="33" customHeight="1">
      <c r="B151" s="28"/>
      <c r="C151" s="139" t="s">
        <v>282</v>
      </c>
      <c r="D151" s="139" t="s">
        <v>178</v>
      </c>
      <c r="E151" s="140" t="s">
        <v>2573</v>
      </c>
      <c r="F151" s="141" t="s">
        <v>2574</v>
      </c>
      <c r="G151" s="142" t="s">
        <v>261</v>
      </c>
      <c r="H151" s="143">
        <v>120</v>
      </c>
      <c r="I151" s="144"/>
      <c r="J151" s="145">
        <f t="shared" si="10"/>
        <v>0</v>
      </c>
      <c r="K151" s="146"/>
      <c r="L151" s="28"/>
      <c r="M151" s="147" t="s">
        <v>1</v>
      </c>
      <c r="N151" s="148" t="s">
        <v>41</v>
      </c>
      <c r="P151" s="149">
        <f t="shared" si="11"/>
        <v>0</v>
      </c>
      <c r="Q151" s="149">
        <v>0</v>
      </c>
      <c r="R151" s="149">
        <f t="shared" si="12"/>
        <v>0</v>
      </c>
      <c r="S151" s="149">
        <v>0</v>
      </c>
      <c r="T151" s="150">
        <f t="shared" si="13"/>
        <v>0</v>
      </c>
      <c r="AR151" s="151" t="s">
        <v>440</v>
      </c>
      <c r="AT151" s="151" t="s">
        <v>178</v>
      </c>
      <c r="AU151" s="151" t="s">
        <v>88</v>
      </c>
      <c r="AY151" s="13" t="s">
        <v>176</v>
      </c>
      <c r="BE151" s="152">
        <f t="shared" si="14"/>
        <v>0</v>
      </c>
      <c r="BF151" s="152">
        <f t="shared" si="15"/>
        <v>0</v>
      </c>
      <c r="BG151" s="152">
        <f t="shared" si="16"/>
        <v>0</v>
      </c>
      <c r="BH151" s="152">
        <f t="shared" si="17"/>
        <v>0</v>
      </c>
      <c r="BI151" s="152">
        <f t="shared" si="18"/>
        <v>0</v>
      </c>
      <c r="BJ151" s="13" t="s">
        <v>88</v>
      </c>
      <c r="BK151" s="152">
        <f t="shared" si="19"/>
        <v>0</v>
      </c>
      <c r="BL151" s="13" t="s">
        <v>440</v>
      </c>
      <c r="BM151" s="151" t="s">
        <v>2575</v>
      </c>
    </row>
    <row r="152" spans="2:65" s="1" customFormat="1" ht="33" customHeight="1">
      <c r="B152" s="28"/>
      <c r="C152" s="139" t="s">
        <v>286</v>
      </c>
      <c r="D152" s="139" t="s">
        <v>178</v>
      </c>
      <c r="E152" s="140" t="s">
        <v>2576</v>
      </c>
      <c r="F152" s="141" t="s">
        <v>2577</v>
      </c>
      <c r="G152" s="142" t="s">
        <v>247</v>
      </c>
      <c r="H152" s="143">
        <v>60</v>
      </c>
      <c r="I152" s="144"/>
      <c r="J152" s="145">
        <f t="shared" si="10"/>
        <v>0</v>
      </c>
      <c r="K152" s="146"/>
      <c r="L152" s="28"/>
      <c r="M152" s="147" t="s">
        <v>1</v>
      </c>
      <c r="N152" s="148" t="s">
        <v>41</v>
      </c>
      <c r="P152" s="149">
        <f t="shared" si="11"/>
        <v>0</v>
      </c>
      <c r="Q152" s="149">
        <v>0</v>
      </c>
      <c r="R152" s="149">
        <f t="shared" si="12"/>
        <v>0</v>
      </c>
      <c r="S152" s="149">
        <v>0</v>
      </c>
      <c r="T152" s="150">
        <f t="shared" si="13"/>
        <v>0</v>
      </c>
      <c r="AR152" s="151" t="s">
        <v>440</v>
      </c>
      <c r="AT152" s="151" t="s">
        <v>178</v>
      </c>
      <c r="AU152" s="151" t="s">
        <v>88</v>
      </c>
      <c r="AY152" s="13" t="s">
        <v>176</v>
      </c>
      <c r="BE152" s="152">
        <f t="shared" si="14"/>
        <v>0</v>
      </c>
      <c r="BF152" s="152">
        <f t="shared" si="15"/>
        <v>0</v>
      </c>
      <c r="BG152" s="152">
        <f t="shared" si="16"/>
        <v>0</v>
      </c>
      <c r="BH152" s="152">
        <f t="shared" si="17"/>
        <v>0</v>
      </c>
      <c r="BI152" s="152">
        <f t="shared" si="18"/>
        <v>0</v>
      </c>
      <c r="BJ152" s="13" t="s">
        <v>88</v>
      </c>
      <c r="BK152" s="152">
        <f t="shared" si="19"/>
        <v>0</v>
      </c>
      <c r="BL152" s="13" t="s">
        <v>440</v>
      </c>
      <c r="BM152" s="151" t="s">
        <v>2578</v>
      </c>
    </row>
    <row r="153" spans="2:65" s="1" customFormat="1" ht="16.5" customHeight="1">
      <c r="B153" s="28"/>
      <c r="C153" s="139" t="s">
        <v>290</v>
      </c>
      <c r="D153" s="139" t="s">
        <v>178</v>
      </c>
      <c r="E153" s="140" t="s">
        <v>1964</v>
      </c>
      <c r="F153" s="141" t="s">
        <v>1965</v>
      </c>
      <c r="G153" s="142" t="s">
        <v>529</v>
      </c>
      <c r="H153" s="144"/>
      <c r="I153" s="144"/>
      <c r="J153" s="145">
        <f t="shared" si="10"/>
        <v>0</v>
      </c>
      <c r="K153" s="146"/>
      <c r="L153" s="28"/>
      <c r="M153" s="147" t="s">
        <v>1</v>
      </c>
      <c r="N153" s="148" t="s">
        <v>41</v>
      </c>
      <c r="P153" s="149">
        <f t="shared" si="11"/>
        <v>0</v>
      </c>
      <c r="Q153" s="149">
        <v>0</v>
      </c>
      <c r="R153" s="149">
        <f t="shared" si="12"/>
        <v>0</v>
      </c>
      <c r="S153" s="149">
        <v>0</v>
      </c>
      <c r="T153" s="150">
        <f t="shared" si="13"/>
        <v>0</v>
      </c>
      <c r="AR153" s="151" t="s">
        <v>440</v>
      </c>
      <c r="AT153" s="151" t="s">
        <v>178</v>
      </c>
      <c r="AU153" s="151" t="s">
        <v>88</v>
      </c>
      <c r="AY153" s="13" t="s">
        <v>176</v>
      </c>
      <c r="BE153" s="152">
        <f t="shared" si="14"/>
        <v>0</v>
      </c>
      <c r="BF153" s="152">
        <f t="shared" si="15"/>
        <v>0</v>
      </c>
      <c r="BG153" s="152">
        <f t="shared" si="16"/>
        <v>0</v>
      </c>
      <c r="BH153" s="152">
        <f t="shared" si="17"/>
        <v>0</v>
      </c>
      <c r="BI153" s="152">
        <f t="shared" si="18"/>
        <v>0</v>
      </c>
      <c r="BJ153" s="13" t="s">
        <v>88</v>
      </c>
      <c r="BK153" s="152">
        <f t="shared" si="19"/>
        <v>0</v>
      </c>
      <c r="BL153" s="13" t="s">
        <v>440</v>
      </c>
      <c r="BM153" s="151" t="s">
        <v>2579</v>
      </c>
    </row>
    <row r="154" spans="2:65" s="11" customFormat="1" ht="22.75" customHeight="1">
      <c r="B154" s="127"/>
      <c r="D154" s="128" t="s">
        <v>74</v>
      </c>
      <c r="E154" s="137" t="s">
        <v>2496</v>
      </c>
      <c r="F154" s="137" t="s">
        <v>2497</v>
      </c>
      <c r="I154" s="130"/>
      <c r="J154" s="138">
        <f>BK154</f>
        <v>0</v>
      </c>
      <c r="L154" s="127"/>
      <c r="M154" s="132"/>
      <c r="P154" s="133">
        <f>SUM(P155:P156)</f>
        <v>0</v>
      </c>
      <c r="R154" s="133">
        <f>SUM(R155:R156)</f>
        <v>0</v>
      </c>
      <c r="T154" s="134">
        <f>SUM(T155:T156)</f>
        <v>0</v>
      </c>
      <c r="AR154" s="128" t="s">
        <v>187</v>
      </c>
      <c r="AT154" s="135" t="s">
        <v>74</v>
      </c>
      <c r="AU154" s="135" t="s">
        <v>82</v>
      </c>
      <c r="AY154" s="128" t="s">
        <v>176</v>
      </c>
      <c r="BK154" s="136">
        <f>SUM(BK155:BK156)</f>
        <v>0</v>
      </c>
    </row>
    <row r="155" spans="2:65" s="1" customFormat="1" ht="24.25" customHeight="1">
      <c r="B155" s="28"/>
      <c r="C155" s="139" t="s">
        <v>294</v>
      </c>
      <c r="D155" s="139" t="s">
        <v>178</v>
      </c>
      <c r="E155" s="140" t="s">
        <v>2498</v>
      </c>
      <c r="F155" s="141" t="s">
        <v>2499</v>
      </c>
      <c r="G155" s="142" t="s">
        <v>2500</v>
      </c>
      <c r="H155" s="143">
        <v>6</v>
      </c>
      <c r="I155" s="144"/>
      <c r="J155" s="145">
        <f>ROUND(I155*H155,2)</f>
        <v>0</v>
      </c>
      <c r="K155" s="146"/>
      <c r="L155" s="28"/>
      <c r="M155" s="147" t="s">
        <v>1</v>
      </c>
      <c r="N155" s="148" t="s">
        <v>41</v>
      </c>
      <c r="P155" s="149">
        <f>O155*H155</f>
        <v>0</v>
      </c>
      <c r="Q155" s="149">
        <v>0</v>
      </c>
      <c r="R155" s="149">
        <f>Q155*H155</f>
        <v>0</v>
      </c>
      <c r="S155" s="149">
        <v>0</v>
      </c>
      <c r="T155" s="150">
        <f>S155*H155</f>
        <v>0</v>
      </c>
      <c r="AR155" s="151" t="s">
        <v>440</v>
      </c>
      <c r="AT155" s="151" t="s">
        <v>178</v>
      </c>
      <c r="AU155" s="151" t="s">
        <v>88</v>
      </c>
      <c r="AY155" s="13" t="s">
        <v>176</v>
      </c>
      <c r="BE155" s="152">
        <f>IF(N155="základná",J155,0)</f>
        <v>0</v>
      </c>
      <c r="BF155" s="152">
        <f>IF(N155="znížená",J155,0)</f>
        <v>0</v>
      </c>
      <c r="BG155" s="152">
        <f>IF(N155="zákl. prenesená",J155,0)</f>
        <v>0</v>
      </c>
      <c r="BH155" s="152">
        <f>IF(N155="zníž. prenesená",J155,0)</f>
        <v>0</v>
      </c>
      <c r="BI155" s="152">
        <f>IF(N155="nulová",J155,0)</f>
        <v>0</v>
      </c>
      <c r="BJ155" s="13" t="s">
        <v>88</v>
      </c>
      <c r="BK155" s="152">
        <f>ROUND(I155*H155,2)</f>
        <v>0</v>
      </c>
      <c r="BL155" s="13" t="s">
        <v>440</v>
      </c>
      <c r="BM155" s="151" t="s">
        <v>2580</v>
      </c>
    </row>
    <row r="156" spans="2:65" s="1" customFormat="1" ht="33" customHeight="1">
      <c r="B156" s="28"/>
      <c r="C156" s="139" t="s">
        <v>298</v>
      </c>
      <c r="D156" s="139" t="s">
        <v>178</v>
      </c>
      <c r="E156" s="140" t="s">
        <v>2502</v>
      </c>
      <c r="F156" s="141" t="s">
        <v>2503</v>
      </c>
      <c r="G156" s="142" t="s">
        <v>2500</v>
      </c>
      <c r="H156" s="143">
        <v>6</v>
      </c>
      <c r="I156" s="144"/>
      <c r="J156" s="145">
        <f>ROUND(I156*H156,2)</f>
        <v>0</v>
      </c>
      <c r="K156" s="146"/>
      <c r="L156" s="28"/>
      <c r="M156" s="147" t="s">
        <v>1</v>
      </c>
      <c r="N156" s="148" t="s">
        <v>41</v>
      </c>
      <c r="P156" s="149">
        <f>O156*H156</f>
        <v>0</v>
      </c>
      <c r="Q156" s="149">
        <v>0</v>
      </c>
      <c r="R156" s="149">
        <f>Q156*H156</f>
        <v>0</v>
      </c>
      <c r="S156" s="149">
        <v>0</v>
      </c>
      <c r="T156" s="150">
        <f>S156*H156</f>
        <v>0</v>
      </c>
      <c r="AR156" s="151" t="s">
        <v>440</v>
      </c>
      <c r="AT156" s="151" t="s">
        <v>178</v>
      </c>
      <c r="AU156" s="151" t="s">
        <v>88</v>
      </c>
      <c r="AY156" s="13" t="s">
        <v>176</v>
      </c>
      <c r="BE156" s="152">
        <f>IF(N156="základná",J156,0)</f>
        <v>0</v>
      </c>
      <c r="BF156" s="152">
        <f>IF(N156="znížená",J156,0)</f>
        <v>0</v>
      </c>
      <c r="BG156" s="152">
        <f>IF(N156="zákl. prenesená",J156,0)</f>
        <v>0</v>
      </c>
      <c r="BH156" s="152">
        <f>IF(N156="zníž. prenesená",J156,0)</f>
        <v>0</v>
      </c>
      <c r="BI156" s="152">
        <f>IF(N156="nulová",J156,0)</f>
        <v>0</v>
      </c>
      <c r="BJ156" s="13" t="s">
        <v>88</v>
      </c>
      <c r="BK156" s="152">
        <f>ROUND(I156*H156,2)</f>
        <v>0</v>
      </c>
      <c r="BL156" s="13" t="s">
        <v>440</v>
      </c>
      <c r="BM156" s="151" t="s">
        <v>2581</v>
      </c>
    </row>
    <row r="157" spans="2:65" s="11" customFormat="1" ht="26" customHeight="1">
      <c r="B157" s="127"/>
      <c r="D157" s="128" t="s">
        <v>74</v>
      </c>
      <c r="E157" s="129" t="s">
        <v>1967</v>
      </c>
      <c r="F157" s="129" t="s">
        <v>1968</v>
      </c>
      <c r="I157" s="130"/>
      <c r="J157" s="131">
        <f>BK157</f>
        <v>0</v>
      </c>
      <c r="L157" s="127"/>
      <c r="M157" s="132"/>
      <c r="P157" s="133">
        <f>P158</f>
        <v>0</v>
      </c>
      <c r="R157" s="133">
        <f>R158</f>
        <v>0</v>
      </c>
      <c r="T157" s="134">
        <f>T158</f>
        <v>0</v>
      </c>
      <c r="AR157" s="128" t="s">
        <v>182</v>
      </c>
      <c r="AT157" s="135" t="s">
        <v>74</v>
      </c>
      <c r="AU157" s="135" t="s">
        <v>75</v>
      </c>
      <c r="AY157" s="128" t="s">
        <v>176</v>
      </c>
      <c r="BK157" s="136">
        <f>BK158</f>
        <v>0</v>
      </c>
    </row>
    <row r="158" spans="2:65" s="1" customFormat="1" ht="37.75" customHeight="1">
      <c r="B158" s="28"/>
      <c r="C158" s="139" t="s">
        <v>302</v>
      </c>
      <c r="D158" s="139" t="s">
        <v>178</v>
      </c>
      <c r="E158" s="140" t="s">
        <v>2582</v>
      </c>
      <c r="F158" s="141" t="s">
        <v>2583</v>
      </c>
      <c r="G158" s="142" t="s">
        <v>1292</v>
      </c>
      <c r="H158" s="143">
        <v>8</v>
      </c>
      <c r="I158" s="144"/>
      <c r="J158" s="145">
        <f>ROUND(I158*H158,2)</f>
        <v>0</v>
      </c>
      <c r="K158" s="146"/>
      <c r="L158" s="28"/>
      <c r="M158" s="147" t="s">
        <v>1</v>
      </c>
      <c r="N158" s="148" t="s">
        <v>41</v>
      </c>
      <c r="P158" s="149">
        <f>O158*H158</f>
        <v>0</v>
      </c>
      <c r="Q158" s="149">
        <v>0</v>
      </c>
      <c r="R158" s="149">
        <f>Q158*H158</f>
        <v>0</v>
      </c>
      <c r="S158" s="149">
        <v>0</v>
      </c>
      <c r="T158" s="150">
        <f>S158*H158</f>
        <v>0</v>
      </c>
      <c r="AR158" s="151" t="s">
        <v>1971</v>
      </c>
      <c r="AT158" s="151" t="s">
        <v>178</v>
      </c>
      <c r="AU158" s="151" t="s">
        <v>82</v>
      </c>
      <c r="AY158" s="13" t="s">
        <v>176</v>
      </c>
      <c r="BE158" s="152">
        <f>IF(N158="základná",J158,0)</f>
        <v>0</v>
      </c>
      <c r="BF158" s="152">
        <f>IF(N158="znížená",J158,0)</f>
        <v>0</v>
      </c>
      <c r="BG158" s="152">
        <f>IF(N158="zákl. prenesená",J158,0)</f>
        <v>0</v>
      </c>
      <c r="BH158" s="152">
        <f>IF(N158="zníž. prenesená",J158,0)</f>
        <v>0</v>
      </c>
      <c r="BI158" s="152">
        <f>IF(N158="nulová",J158,0)</f>
        <v>0</v>
      </c>
      <c r="BJ158" s="13" t="s">
        <v>88</v>
      </c>
      <c r="BK158" s="152">
        <f>ROUND(I158*H158,2)</f>
        <v>0</v>
      </c>
      <c r="BL158" s="13" t="s">
        <v>1971</v>
      </c>
      <c r="BM158" s="151" t="s">
        <v>2584</v>
      </c>
    </row>
    <row r="159" spans="2:65" s="11" customFormat="1" ht="26" customHeight="1">
      <c r="B159" s="127"/>
      <c r="D159" s="128" t="s">
        <v>74</v>
      </c>
      <c r="E159" s="129" t="s">
        <v>2505</v>
      </c>
      <c r="F159" s="129" t="s">
        <v>2506</v>
      </c>
      <c r="I159" s="130"/>
      <c r="J159" s="131">
        <f>BK159</f>
        <v>0</v>
      </c>
      <c r="L159" s="127"/>
      <c r="M159" s="132"/>
      <c r="P159" s="133">
        <f>P160</f>
        <v>0</v>
      </c>
      <c r="R159" s="133">
        <f>R160</f>
        <v>0</v>
      </c>
      <c r="T159" s="134">
        <f>T160</f>
        <v>0</v>
      </c>
      <c r="AR159" s="128" t="s">
        <v>194</v>
      </c>
      <c r="AT159" s="135" t="s">
        <v>74</v>
      </c>
      <c r="AU159" s="135" t="s">
        <v>75</v>
      </c>
      <c r="AY159" s="128" t="s">
        <v>176</v>
      </c>
      <c r="BK159" s="136">
        <f>BK160</f>
        <v>0</v>
      </c>
    </row>
    <row r="160" spans="2:65" s="1" customFormat="1" ht="21.75" customHeight="1">
      <c r="B160" s="28"/>
      <c r="C160" s="139" t="s">
        <v>306</v>
      </c>
      <c r="D160" s="139" t="s">
        <v>178</v>
      </c>
      <c r="E160" s="140" t="s">
        <v>2507</v>
      </c>
      <c r="F160" s="141" t="s">
        <v>2508</v>
      </c>
      <c r="G160" s="142" t="s">
        <v>2509</v>
      </c>
      <c r="H160" s="143">
        <v>1</v>
      </c>
      <c r="I160" s="144"/>
      <c r="J160" s="145">
        <f>ROUND(I160*H160,2)</f>
        <v>0</v>
      </c>
      <c r="K160" s="146"/>
      <c r="L160" s="28"/>
      <c r="M160" s="164" t="s">
        <v>1</v>
      </c>
      <c r="N160" s="165" t="s">
        <v>41</v>
      </c>
      <c r="O160" s="166"/>
      <c r="P160" s="167">
        <f>O160*H160</f>
        <v>0</v>
      </c>
      <c r="Q160" s="167">
        <v>0</v>
      </c>
      <c r="R160" s="167">
        <f>Q160*H160</f>
        <v>0</v>
      </c>
      <c r="S160" s="167">
        <v>0</v>
      </c>
      <c r="T160" s="168">
        <f>S160*H160</f>
        <v>0</v>
      </c>
      <c r="AR160" s="151" t="s">
        <v>2510</v>
      </c>
      <c r="AT160" s="151" t="s">
        <v>178</v>
      </c>
      <c r="AU160" s="151" t="s">
        <v>82</v>
      </c>
      <c r="AY160" s="13" t="s">
        <v>176</v>
      </c>
      <c r="BE160" s="152">
        <f>IF(N160="základná",J160,0)</f>
        <v>0</v>
      </c>
      <c r="BF160" s="152">
        <f>IF(N160="znížená",J160,0)</f>
        <v>0</v>
      </c>
      <c r="BG160" s="152">
        <f>IF(N160="zákl. prenesená",J160,0)</f>
        <v>0</v>
      </c>
      <c r="BH160" s="152">
        <f>IF(N160="zníž. prenesená",J160,0)</f>
        <v>0</v>
      </c>
      <c r="BI160" s="152">
        <f>IF(N160="nulová",J160,0)</f>
        <v>0</v>
      </c>
      <c r="BJ160" s="13" t="s">
        <v>88</v>
      </c>
      <c r="BK160" s="152">
        <f>ROUND(I160*H160,2)</f>
        <v>0</v>
      </c>
      <c r="BL160" s="13" t="s">
        <v>2510</v>
      </c>
      <c r="BM160" s="151" t="s">
        <v>2585</v>
      </c>
    </row>
    <row r="161" spans="2:12" s="1" customFormat="1" ht="7" customHeight="1">
      <c r="B161" s="43"/>
      <c r="C161" s="44"/>
      <c r="D161" s="44"/>
      <c r="E161" s="44"/>
      <c r="F161" s="44"/>
      <c r="G161" s="44"/>
      <c r="H161" s="44"/>
      <c r="I161" s="44"/>
      <c r="J161" s="44"/>
      <c r="K161" s="44"/>
      <c r="L161" s="28"/>
    </row>
  </sheetData>
  <sheetProtection algorithmName="SHA-512" hashValue="0Zid8s+eOM3XqXdfLZLi+nn4X3S4H2mnzQKQjItsyE0Eic++Vttpo2F+PpVr8hLv7QgesCEzqGorA53ULFsWog==" saltValue="rWGmE87iaL+eOdyNIL/y7H9ola7GLOEeXuNwLDUv/sct4EGY3i7VdLz8f4MkWWRBO75kYQJbeaKbPRkMzRlREw==" spinCount="100000" sheet="1" objects="1" scenarios="1" formatColumns="0" formatRows="0" autoFilter="0"/>
  <autoFilter ref="C121:K160" xr:uid="{00000000-0009-0000-0000-00000A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BM148"/>
  <sheetViews>
    <sheetView showGridLines="0" workbookViewId="0"/>
  </sheetViews>
  <sheetFormatPr baseColWidth="10" defaultRowHeight="16"/>
  <cols>
    <col min="1" max="1" width="8.25" customWidth="1"/>
    <col min="2" max="2" width="1.25" customWidth="1"/>
    <col min="3" max="4" width="4.25" customWidth="1"/>
    <col min="5" max="5" width="17.25" customWidth="1"/>
    <col min="6" max="6" width="50.75" customWidth="1"/>
    <col min="7" max="7" width="7.5" customWidth="1"/>
    <col min="8" max="8" width="14" customWidth="1"/>
    <col min="9" max="9" width="15.75" customWidth="1"/>
    <col min="10" max="10" width="22.25" customWidth="1"/>
    <col min="11" max="11" width="22.25" hidden="1" customWidth="1"/>
    <col min="12" max="12" width="9.25" customWidth="1"/>
    <col min="13" max="13" width="10.75" hidden="1" customWidth="1"/>
    <col min="14" max="14" width="9.25" hidden="1"/>
    <col min="15" max="20" width="14.25" hidden="1" customWidth="1"/>
    <col min="21" max="21" width="16.25" hidden="1" customWidth="1"/>
    <col min="22" max="22" width="12.25" customWidth="1"/>
    <col min="23" max="23" width="16.25" customWidth="1"/>
    <col min="24" max="24" width="12.25" customWidth="1"/>
    <col min="25" max="25" width="15" customWidth="1"/>
    <col min="26" max="26" width="11" customWidth="1"/>
    <col min="27" max="27" width="15" customWidth="1"/>
    <col min="28" max="28" width="16.25" customWidth="1"/>
    <col min="29" max="29" width="11" customWidth="1"/>
    <col min="30" max="30" width="15" customWidth="1"/>
    <col min="31" max="31" width="16.25" customWidth="1"/>
    <col min="44" max="65" width="9.25" hidden="1"/>
  </cols>
  <sheetData>
    <row r="2" spans="2:46" ht="37" customHeight="1"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AT2" s="13" t="s">
        <v>121</v>
      </c>
    </row>
    <row r="3" spans="2:46" ht="7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75</v>
      </c>
    </row>
    <row r="4" spans="2:46" ht="25" customHeight="1">
      <c r="B4" s="16"/>
      <c r="D4" s="17" t="s">
        <v>122</v>
      </c>
      <c r="L4" s="16"/>
      <c r="M4" s="92" t="s">
        <v>10</v>
      </c>
      <c r="AT4" s="13" t="s">
        <v>4</v>
      </c>
    </row>
    <row r="5" spans="2:46" ht="7" customHeight="1">
      <c r="B5" s="16"/>
      <c r="L5" s="16"/>
    </row>
    <row r="6" spans="2:46" ht="12" customHeight="1">
      <c r="B6" s="16"/>
      <c r="D6" s="23" t="s">
        <v>15</v>
      </c>
      <c r="L6" s="16"/>
    </row>
    <row r="7" spans="2:46" ht="16.5" customHeight="1">
      <c r="B7" s="16"/>
      <c r="E7" s="216" t="str">
        <f>'Rekapitulácia stavby'!K6</f>
        <v>Lezecké centrum HK Neolit</v>
      </c>
      <c r="F7" s="217"/>
      <c r="G7" s="217"/>
      <c r="H7" s="217"/>
      <c r="L7" s="16"/>
    </row>
    <row r="8" spans="2:46" s="1" customFormat="1" ht="12" customHeight="1">
      <c r="B8" s="28"/>
      <c r="D8" s="23" t="s">
        <v>123</v>
      </c>
      <c r="L8" s="28"/>
    </row>
    <row r="9" spans="2:46" s="1" customFormat="1" ht="16.5" customHeight="1">
      <c r="B9" s="28"/>
      <c r="E9" s="176" t="s">
        <v>2586</v>
      </c>
      <c r="F9" s="218"/>
      <c r="G9" s="218"/>
      <c r="H9" s="218"/>
      <c r="L9" s="28"/>
    </row>
    <row r="10" spans="2:46" s="1" customFormat="1" ht="11">
      <c r="B10" s="28"/>
      <c r="L10" s="28"/>
    </row>
    <row r="11" spans="2:46" s="1" customFormat="1" ht="12" customHeight="1">
      <c r="B11" s="28"/>
      <c r="D11" s="23" t="s">
        <v>17</v>
      </c>
      <c r="F11" s="21" t="s">
        <v>1</v>
      </c>
      <c r="I11" s="23" t="s">
        <v>18</v>
      </c>
      <c r="J11" s="21" t="s">
        <v>1</v>
      </c>
      <c r="L11" s="28"/>
    </row>
    <row r="12" spans="2:46" s="1" customFormat="1" ht="12" customHeight="1">
      <c r="B12" s="28"/>
      <c r="D12" s="23" t="s">
        <v>19</v>
      </c>
      <c r="F12" s="21" t="s">
        <v>20</v>
      </c>
      <c r="I12" s="23" t="s">
        <v>21</v>
      </c>
      <c r="J12" s="51" t="str">
        <f>'Rekapitulácia stavby'!AN8</f>
        <v>21. 2. 2025</v>
      </c>
      <c r="L12" s="28"/>
    </row>
    <row r="13" spans="2:46" s="1" customFormat="1" ht="10.75" customHeight="1">
      <c r="B13" s="28"/>
      <c r="L13" s="28"/>
    </row>
    <row r="14" spans="2:46" s="1" customFormat="1" ht="12" customHeight="1">
      <c r="B14" s="28"/>
      <c r="D14" s="23" t="s">
        <v>23</v>
      </c>
      <c r="I14" s="23" t="s">
        <v>24</v>
      </c>
      <c r="J14" s="21" t="s">
        <v>1</v>
      </c>
      <c r="L14" s="28"/>
    </row>
    <row r="15" spans="2:46" s="1" customFormat="1" ht="18" customHeight="1">
      <c r="B15" s="28"/>
      <c r="E15" s="21" t="s">
        <v>25</v>
      </c>
      <c r="I15" s="23" t="s">
        <v>26</v>
      </c>
      <c r="J15" s="21" t="s">
        <v>1</v>
      </c>
      <c r="L15" s="28"/>
    </row>
    <row r="16" spans="2:46" s="1" customFormat="1" ht="7" customHeight="1">
      <c r="B16" s="28"/>
      <c r="L16" s="28"/>
    </row>
    <row r="17" spans="2:12" s="1" customFormat="1" ht="12" customHeight="1">
      <c r="B17" s="28"/>
      <c r="D17" s="23" t="s">
        <v>27</v>
      </c>
      <c r="I17" s="23" t="s">
        <v>24</v>
      </c>
      <c r="J17" s="24" t="str">
        <f>'Rekapitulácia stavby'!AN13</f>
        <v>Vyplň údaj</v>
      </c>
      <c r="L17" s="28"/>
    </row>
    <row r="18" spans="2:12" s="1" customFormat="1" ht="18" customHeight="1">
      <c r="B18" s="28"/>
      <c r="E18" s="219" t="str">
        <f>'Rekapitulácia stavby'!E14</f>
        <v>Vyplň údaj</v>
      </c>
      <c r="F18" s="182"/>
      <c r="G18" s="182"/>
      <c r="H18" s="182"/>
      <c r="I18" s="23" t="s">
        <v>26</v>
      </c>
      <c r="J18" s="24" t="str">
        <f>'Rekapitulácia stavby'!AN14</f>
        <v>Vyplň údaj</v>
      </c>
      <c r="L18" s="28"/>
    </row>
    <row r="19" spans="2:12" s="1" customFormat="1" ht="7" customHeight="1">
      <c r="B19" s="28"/>
      <c r="L19" s="28"/>
    </row>
    <row r="20" spans="2:12" s="1" customFormat="1" ht="12" customHeight="1">
      <c r="B20" s="28"/>
      <c r="D20" s="23" t="s">
        <v>29</v>
      </c>
      <c r="I20" s="23" t="s">
        <v>24</v>
      </c>
      <c r="J20" s="21" t="s">
        <v>1</v>
      </c>
      <c r="L20" s="28"/>
    </row>
    <row r="21" spans="2:12" s="1" customFormat="1" ht="18" customHeight="1">
      <c r="B21" s="28"/>
      <c r="E21" s="21" t="s">
        <v>30</v>
      </c>
      <c r="I21" s="23" t="s">
        <v>26</v>
      </c>
      <c r="J21" s="21" t="s">
        <v>1</v>
      </c>
      <c r="L21" s="28"/>
    </row>
    <row r="22" spans="2:12" s="1" customFormat="1" ht="7" customHeight="1">
      <c r="B22" s="28"/>
      <c r="L22" s="28"/>
    </row>
    <row r="23" spans="2:12" s="1" customFormat="1" ht="12" customHeight="1">
      <c r="B23" s="28"/>
      <c r="D23" s="23" t="s">
        <v>32</v>
      </c>
      <c r="I23" s="23" t="s">
        <v>24</v>
      </c>
      <c r="J23" s="21" t="str">
        <f>IF('Rekapitulácia stavby'!AN19="","",'Rekapitulácia stavby'!AN19)</f>
        <v/>
      </c>
      <c r="L23" s="28"/>
    </row>
    <row r="24" spans="2:12" s="1" customFormat="1" ht="18" customHeight="1">
      <c r="B24" s="28"/>
      <c r="E24" s="21" t="str">
        <f>IF('Rekapitulácia stavby'!E20="","",'Rekapitulácia stavby'!E20)</f>
        <v xml:space="preserve"> </v>
      </c>
      <c r="I24" s="23" t="s">
        <v>26</v>
      </c>
      <c r="J24" s="21" t="str">
        <f>IF('Rekapitulácia stavby'!AN20="","",'Rekapitulácia stavby'!AN20)</f>
        <v/>
      </c>
      <c r="L24" s="28"/>
    </row>
    <row r="25" spans="2:12" s="1" customFormat="1" ht="7" customHeight="1">
      <c r="B25" s="28"/>
      <c r="L25" s="28"/>
    </row>
    <row r="26" spans="2:12" s="1" customFormat="1" ht="12" customHeight="1">
      <c r="B26" s="28"/>
      <c r="D26" s="23" t="s">
        <v>34</v>
      </c>
      <c r="L26" s="28"/>
    </row>
    <row r="27" spans="2:12" s="7" customFormat="1" ht="16.5" customHeight="1">
      <c r="B27" s="93"/>
      <c r="E27" s="187" t="s">
        <v>1</v>
      </c>
      <c r="F27" s="187"/>
      <c r="G27" s="187"/>
      <c r="H27" s="187"/>
      <c r="L27" s="93"/>
    </row>
    <row r="28" spans="2:12" s="1" customFormat="1" ht="7" customHeight="1">
      <c r="B28" s="28"/>
      <c r="L28" s="28"/>
    </row>
    <row r="29" spans="2:12" s="1" customFormat="1" ht="7" customHeight="1">
      <c r="B29" s="28"/>
      <c r="D29" s="52"/>
      <c r="E29" s="52"/>
      <c r="F29" s="52"/>
      <c r="G29" s="52"/>
      <c r="H29" s="52"/>
      <c r="I29" s="52"/>
      <c r="J29" s="52"/>
      <c r="K29" s="52"/>
      <c r="L29" s="28"/>
    </row>
    <row r="30" spans="2:12" s="1" customFormat="1" ht="25.5" customHeight="1">
      <c r="B30" s="28"/>
      <c r="D30" s="94" t="s">
        <v>35</v>
      </c>
      <c r="J30" s="65">
        <f>ROUND(J120, 2)</f>
        <v>0</v>
      </c>
      <c r="L30" s="28"/>
    </row>
    <row r="31" spans="2:12" s="1" customFormat="1" ht="7" customHeight="1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14.5" customHeight="1">
      <c r="B32" s="28"/>
      <c r="F32" s="31" t="s">
        <v>37</v>
      </c>
      <c r="I32" s="31" t="s">
        <v>36</v>
      </c>
      <c r="J32" s="31" t="s">
        <v>38</v>
      </c>
      <c r="L32" s="28"/>
    </row>
    <row r="33" spans="2:12" s="1" customFormat="1" ht="14.5" customHeight="1">
      <c r="B33" s="28"/>
      <c r="D33" s="54" t="s">
        <v>39</v>
      </c>
      <c r="E33" s="33" t="s">
        <v>40</v>
      </c>
      <c r="F33" s="95">
        <f>ROUND((SUM(BE120:BE147)),  2)</f>
        <v>0</v>
      </c>
      <c r="G33" s="96"/>
      <c r="H33" s="96"/>
      <c r="I33" s="97">
        <v>0.23</v>
      </c>
      <c r="J33" s="95">
        <f>ROUND(((SUM(BE120:BE147))*I33),  2)</f>
        <v>0</v>
      </c>
      <c r="L33" s="28"/>
    </row>
    <row r="34" spans="2:12" s="1" customFormat="1" ht="14.5" customHeight="1">
      <c r="B34" s="28"/>
      <c r="E34" s="33" t="s">
        <v>41</v>
      </c>
      <c r="F34" s="95">
        <f>ROUND((SUM(BF120:BF147)),  2)</f>
        <v>0</v>
      </c>
      <c r="G34" s="96"/>
      <c r="H34" s="96"/>
      <c r="I34" s="97">
        <v>0.23</v>
      </c>
      <c r="J34" s="95">
        <f>ROUND(((SUM(BF120:BF147))*I34),  2)</f>
        <v>0</v>
      </c>
      <c r="L34" s="28"/>
    </row>
    <row r="35" spans="2:12" s="1" customFormat="1" ht="14.5" hidden="1" customHeight="1">
      <c r="B35" s="28"/>
      <c r="E35" s="23" t="s">
        <v>42</v>
      </c>
      <c r="F35" s="85">
        <f>ROUND((SUM(BG120:BG147)),  2)</f>
        <v>0</v>
      </c>
      <c r="I35" s="98">
        <v>0.23</v>
      </c>
      <c r="J35" s="85">
        <f>0</f>
        <v>0</v>
      </c>
      <c r="L35" s="28"/>
    </row>
    <row r="36" spans="2:12" s="1" customFormat="1" ht="14.5" hidden="1" customHeight="1">
      <c r="B36" s="28"/>
      <c r="E36" s="23" t="s">
        <v>43</v>
      </c>
      <c r="F36" s="85">
        <f>ROUND((SUM(BH120:BH147)),  2)</f>
        <v>0</v>
      </c>
      <c r="I36" s="98">
        <v>0.23</v>
      </c>
      <c r="J36" s="85">
        <f>0</f>
        <v>0</v>
      </c>
      <c r="L36" s="28"/>
    </row>
    <row r="37" spans="2:12" s="1" customFormat="1" ht="14.5" hidden="1" customHeight="1">
      <c r="B37" s="28"/>
      <c r="E37" s="33" t="s">
        <v>44</v>
      </c>
      <c r="F37" s="95">
        <f>ROUND((SUM(BI120:BI147)),  2)</f>
        <v>0</v>
      </c>
      <c r="G37" s="96"/>
      <c r="H37" s="96"/>
      <c r="I37" s="97">
        <v>0</v>
      </c>
      <c r="J37" s="95">
        <f>0</f>
        <v>0</v>
      </c>
      <c r="L37" s="28"/>
    </row>
    <row r="38" spans="2:12" s="1" customFormat="1" ht="7" customHeight="1">
      <c r="B38" s="28"/>
      <c r="L38" s="28"/>
    </row>
    <row r="39" spans="2:12" s="1" customFormat="1" ht="25.5" customHeight="1">
      <c r="B39" s="28"/>
      <c r="C39" s="99"/>
      <c r="D39" s="100" t="s">
        <v>45</v>
      </c>
      <c r="E39" s="56"/>
      <c r="F39" s="56"/>
      <c r="G39" s="101" t="s">
        <v>46</v>
      </c>
      <c r="H39" s="102" t="s">
        <v>47</v>
      </c>
      <c r="I39" s="56"/>
      <c r="J39" s="103">
        <f>SUM(J30:J37)</f>
        <v>0</v>
      </c>
      <c r="K39" s="104"/>
      <c r="L39" s="28"/>
    </row>
    <row r="40" spans="2:12" s="1" customFormat="1" ht="14.5" customHeight="1">
      <c r="B40" s="28"/>
      <c r="L40" s="28"/>
    </row>
    <row r="41" spans="2:12" ht="14.5" customHeight="1">
      <c r="B41" s="16"/>
      <c r="L41" s="16"/>
    </row>
    <row r="42" spans="2:12" ht="14.5" customHeight="1">
      <c r="B42" s="16"/>
      <c r="L42" s="16"/>
    </row>
    <row r="43" spans="2:12" ht="14.5" customHeight="1">
      <c r="B43" s="16"/>
      <c r="L43" s="16"/>
    </row>
    <row r="44" spans="2:12" ht="14.5" customHeight="1">
      <c r="B44" s="16"/>
      <c r="L44" s="16"/>
    </row>
    <row r="45" spans="2:12" ht="14.5" customHeight="1">
      <c r="B45" s="16"/>
      <c r="L45" s="16"/>
    </row>
    <row r="46" spans="2:12" ht="14.5" customHeight="1">
      <c r="B46" s="16"/>
      <c r="L46" s="16"/>
    </row>
    <row r="47" spans="2:12" ht="14.5" customHeight="1">
      <c r="B47" s="16"/>
      <c r="L47" s="16"/>
    </row>
    <row r="48" spans="2:12" ht="14.5" customHeight="1">
      <c r="B48" s="16"/>
      <c r="L48" s="16"/>
    </row>
    <row r="49" spans="2:12" ht="14.5" customHeight="1">
      <c r="B49" s="16"/>
      <c r="L49" s="16"/>
    </row>
    <row r="50" spans="2:12" s="1" customFormat="1" ht="14.5" customHeight="1">
      <c r="B50" s="28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28"/>
    </row>
    <row r="51" spans="2:12" ht="11">
      <c r="B51" s="16"/>
      <c r="L51" s="16"/>
    </row>
    <row r="52" spans="2:12" ht="11">
      <c r="B52" s="16"/>
      <c r="L52" s="16"/>
    </row>
    <row r="53" spans="2:12" ht="11">
      <c r="B53" s="16"/>
      <c r="L53" s="16"/>
    </row>
    <row r="54" spans="2:12" ht="11">
      <c r="B54" s="16"/>
      <c r="L54" s="16"/>
    </row>
    <row r="55" spans="2:12" ht="11">
      <c r="B55" s="16"/>
      <c r="L55" s="16"/>
    </row>
    <row r="56" spans="2:12" ht="11">
      <c r="B56" s="16"/>
      <c r="L56" s="16"/>
    </row>
    <row r="57" spans="2:12" ht="11">
      <c r="B57" s="16"/>
      <c r="L57" s="16"/>
    </row>
    <row r="58" spans="2:12" ht="11">
      <c r="B58" s="16"/>
      <c r="L58" s="16"/>
    </row>
    <row r="59" spans="2:12" ht="11">
      <c r="B59" s="16"/>
      <c r="L59" s="16"/>
    </row>
    <row r="60" spans="2:12" ht="11">
      <c r="B60" s="16"/>
      <c r="L60" s="16"/>
    </row>
    <row r="61" spans="2:12" s="1" customFormat="1" ht="13">
      <c r="B61" s="28"/>
      <c r="D61" s="42" t="s">
        <v>50</v>
      </c>
      <c r="E61" s="30"/>
      <c r="F61" s="105" t="s">
        <v>51</v>
      </c>
      <c r="G61" s="42" t="s">
        <v>50</v>
      </c>
      <c r="H61" s="30"/>
      <c r="I61" s="30"/>
      <c r="J61" s="106" t="s">
        <v>51</v>
      </c>
      <c r="K61" s="30"/>
      <c r="L61" s="28"/>
    </row>
    <row r="62" spans="2:12" ht="11">
      <c r="B62" s="16"/>
      <c r="L62" s="16"/>
    </row>
    <row r="63" spans="2:12" ht="11">
      <c r="B63" s="16"/>
      <c r="L63" s="16"/>
    </row>
    <row r="64" spans="2:12" ht="11">
      <c r="B64" s="16"/>
      <c r="L64" s="16"/>
    </row>
    <row r="65" spans="2:12" s="1" customFormat="1" ht="13">
      <c r="B65" s="28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28"/>
    </row>
    <row r="66" spans="2:12" ht="11">
      <c r="B66" s="16"/>
      <c r="L66" s="16"/>
    </row>
    <row r="67" spans="2:12" ht="11">
      <c r="B67" s="16"/>
      <c r="L67" s="16"/>
    </row>
    <row r="68" spans="2:12" ht="11">
      <c r="B68" s="16"/>
      <c r="L68" s="16"/>
    </row>
    <row r="69" spans="2:12" ht="11">
      <c r="B69" s="16"/>
      <c r="L69" s="16"/>
    </row>
    <row r="70" spans="2:12" ht="11">
      <c r="B70" s="16"/>
      <c r="L70" s="16"/>
    </row>
    <row r="71" spans="2:12" ht="11">
      <c r="B71" s="16"/>
      <c r="L71" s="16"/>
    </row>
    <row r="72" spans="2:12" ht="11">
      <c r="B72" s="16"/>
      <c r="L72" s="16"/>
    </row>
    <row r="73" spans="2:12" ht="11">
      <c r="B73" s="16"/>
      <c r="L73" s="16"/>
    </row>
    <row r="74" spans="2:12" ht="11">
      <c r="B74" s="16"/>
      <c r="L74" s="16"/>
    </row>
    <row r="75" spans="2:12" ht="11">
      <c r="B75" s="16"/>
      <c r="L75" s="16"/>
    </row>
    <row r="76" spans="2:12" s="1" customFormat="1" ht="13">
      <c r="B76" s="28"/>
      <c r="D76" s="42" t="s">
        <v>50</v>
      </c>
      <c r="E76" s="30"/>
      <c r="F76" s="105" t="s">
        <v>51</v>
      </c>
      <c r="G76" s="42" t="s">
        <v>50</v>
      </c>
      <c r="H76" s="30"/>
      <c r="I76" s="30"/>
      <c r="J76" s="106" t="s">
        <v>51</v>
      </c>
      <c r="K76" s="30"/>
      <c r="L76" s="28"/>
    </row>
    <row r="77" spans="2:12" s="1" customFormat="1" ht="14.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47" s="1" customFormat="1" ht="7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47" s="1" customFormat="1" ht="25" customHeight="1">
      <c r="B82" s="28"/>
      <c r="C82" s="17" t="s">
        <v>127</v>
      </c>
      <c r="L82" s="28"/>
    </row>
    <row r="83" spans="2:47" s="1" customFormat="1" ht="7" customHeight="1">
      <c r="B83" s="28"/>
      <c r="L83" s="28"/>
    </row>
    <row r="84" spans="2:47" s="1" customFormat="1" ht="12" customHeight="1">
      <c r="B84" s="28"/>
      <c r="C84" s="23" t="s">
        <v>15</v>
      </c>
      <c r="L84" s="28"/>
    </row>
    <row r="85" spans="2:47" s="1" customFormat="1" ht="16.5" customHeight="1">
      <c r="B85" s="28"/>
      <c r="E85" s="216" t="str">
        <f>E7</f>
        <v>Lezecké centrum HK Neolit</v>
      </c>
      <c r="F85" s="217"/>
      <c r="G85" s="217"/>
      <c r="H85" s="217"/>
      <c r="L85" s="28"/>
    </row>
    <row r="86" spans="2:47" s="1" customFormat="1" ht="12" customHeight="1">
      <c r="B86" s="28"/>
      <c r="C86" s="23" t="s">
        <v>123</v>
      </c>
      <c r="L86" s="28"/>
    </row>
    <row r="87" spans="2:47" s="1" customFormat="1" ht="16.5" customHeight="1">
      <c r="B87" s="28"/>
      <c r="E87" s="176" t="str">
        <f>E9</f>
        <v>SO05 - Dažďová kanalizácia</v>
      </c>
      <c r="F87" s="218"/>
      <c r="G87" s="218"/>
      <c r="H87" s="218"/>
      <c r="L87" s="28"/>
    </row>
    <row r="88" spans="2:47" s="1" customFormat="1" ht="7" customHeight="1">
      <c r="B88" s="28"/>
      <c r="L88" s="28"/>
    </row>
    <row r="89" spans="2:47" s="1" customFormat="1" ht="12" customHeight="1">
      <c r="B89" s="28"/>
      <c r="C89" s="23" t="s">
        <v>19</v>
      </c>
      <c r="F89" s="21" t="str">
        <f>F12</f>
        <v>Martin</v>
      </c>
      <c r="I89" s="23" t="s">
        <v>21</v>
      </c>
      <c r="J89" s="51" t="str">
        <f>IF(J12="","",J12)</f>
        <v>21. 2. 2025</v>
      </c>
      <c r="L89" s="28"/>
    </row>
    <row r="90" spans="2:47" s="1" customFormat="1" ht="7" customHeight="1">
      <c r="B90" s="28"/>
      <c r="L90" s="28"/>
    </row>
    <row r="91" spans="2:47" s="1" customFormat="1" ht="15.25" customHeight="1">
      <c r="B91" s="28"/>
      <c r="C91" s="23" t="s">
        <v>23</v>
      </c>
      <c r="F91" s="21" t="str">
        <f>E15</f>
        <v>Horolezecký klub Neolit o.z.</v>
      </c>
      <c r="I91" s="23" t="s">
        <v>29</v>
      </c>
      <c r="J91" s="26" t="str">
        <f>E21</f>
        <v>Hplus a.s.</v>
      </c>
      <c r="L91" s="28"/>
    </row>
    <row r="92" spans="2:47" s="1" customFormat="1" ht="15.25" customHeight="1">
      <c r="B92" s="28"/>
      <c r="C92" s="23" t="s">
        <v>27</v>
      </c>
      <c r="F92" s="21" t="str">
        <f>IF(E18="","",E18)</f>
        <v>Vyplň údaj</v>
      </c>
      <c r="I92" s="23" t="s">
        <v>32</v>
      </c>
      <c r="J92" s="26" t="str">
        <f>E24</f>
        <v xml:space="preserve"> </v>
      </c>
      <c r="L92" s="28"/>
    </row>
    <row r="93" spans="2:47" s="1" customFormat="1" ht="10.25" customHeight="1">
      <c r="B93" s="28"/>
      <c r="L93" s="28"/>
    </row>
    <row r="94" spans="2:47" s="1" customFormat="1" ht="29.25" customHeight="1">
      <c r="B94" s="28"/>
      <c r="C94" s="107" t="s">
        <v>128</v>
      </c>
      <c r="D94" s="99"/>
      <c r="E94" s="99"/>
      <c r="F94" s="99"/>
      <c r="G94" s="99"/>
      <c r="H94" s="99"/>
      <c r="I94" s="99"/>
      <c r="J94" s="108" t="s">
        <v>129</v>
      </c>
      <c r="K94" s="99"/>
      <c r="L94" s="28"/>
    </row>
    <row r="95" spans="2:47" s="1" customFormat="1" ht="10.25" customHeight="1">
      <c r="B95" s="28"/>
      <c r="L95" s="28"/>
    </row>
    <row r="96" spans="2:47" s="1" customFormat="1" ht="22.75" customHeight="1">
      <c r="B96" s="28"/>
      <c r="C96" s="109" t="s">
        <v>130</v>
      </c>
      <c r="J96" s="65">
        <f>J120</f>
        <v>0</v>
      </c>
      <c r="L96" s="28"/>
      <c r="AU96" s="13" t="s">
        <v>131</v>
      </c>
    </row>
    <row r="97" spans="2:12" s="8" customFormat="1" ht="25" customHeight="1">
      <c r="B97" s="110"/>
      <c r="D97" s="111" t="s">
        <v>132</v>
      </c>
      <c r="E97" s="112"/>
      <c r="F97" s="112"/>
      <c r="G97" s="112"/>
      <c r="H97" s="112"/>
      <c r="I97" s="112"/>
      <c r="J97" s="113">
        <f>J121</f>
        <v>0</v>
      </c>
      <c r="L97" s="110"/>
    </row>
    <row r="98" spans="2:12" s="9" customFormat="1" ht="20" customHeight="1">
      <c r="B98" s="114"/>
      <c r="D98" s="115" t="s">
        <v>133</v>
      </c>
      <c r="E98" s="116"/>
      <c r="F98" s="116"/>
      <c r="G98" s="116"/>
      <c r="H98" s="116"/>
      <c r="I98" s="116"/>
      <c r="J98" s="117">
        <f>J122</f>
        <v>0</v>
      </c>
      <c r="L98" s="114"/>
    </row>
    <row r="99" spans="2:12" s="9" customFormat="1" ht="20" customHeight="1">
      <c r="B99" s="114"/>
      <c r="D99" s="115" t="s">
        <v>136</v>
      </c>
      <c r="E99" s="116"/>
      <c r="F99" s="116"/>
      <c r="G99" s="116"/>
      <c r="H99" s="116"/>
      <c r="I99" s="116"/>
      <c r="J99" s="117">
        <f>J135</f>
        <v>0</v>
      </c>
      <c r="L99" s="114"/>
    </row>
    <row r="100" spans="2:12" s="9" customFormat="1" ht="20" customHeight="1">
      <c r="B100" s="114"/>
      <c r="D100" s="115" t="s">
        <v>2340</v>
      </c>
      <c r="E100" s="116"/>
      <c r="F100" s="116"/>
      <c r="G100" s="116"/>
      <c r="H100" s="116"/>
      <c r="I100" s="116"/>
      <c r="J100" s="117">
        <f>J137</f>
        <v>0</v>
      </c>
      <c r="L100" s="114"/>
    </row>
    <row r="101" spans="2:12" s="1" customFormat="1" ht="21.75" customHeight="1">
      <c r="B101" s="28"/>
      <c r="L101" s="28"/>
    </row>
    <row r="102" spans="2:12" s="1" customFormat="1" ht="7" customHeight="1">
      <c r="B102" s="43"/>
      <c r="C102" s="44"/>
      <c r="D102" s="44"/>
      <c r="E102" s="44"/>
      <c r="F102" s="44"/>
      <c r="G102" s="44"/>
      <c r="H102" s="44"/>
      <c r="I102" s="44"/>
      <c r="J102" s="44"/>
      <c r="K102" s="44"/>
      <c r="L102" s="28"/>
    </row>
    <row r="106" spans="2:12" s="1" customFormat="1" ht="7" customHeight="1">
      <c r="B106" s="45"/>
      <c r="C106" s="46"/>
      <c r="D106" s="46"/>
      <c r="E106" s="46"/>
      <c r="F106" s="46"/>
      <c r="G106" s="46"/>
      <c r="H106" s="46"/>
      <c r="I106" s="46"/>
      <c r="J106" s="46"/>
      <c r="K106" s="46"/>
      <c r="L106" s="28"/>
    </row>
    <row r="107" spans="2:12" s="1" customFormat="1" ht="25" customHeight="1">
      <c r="B107" s="28"/>
      <c r="C107" s="17" t="s">
        <v>162</v>
      </c>
      <c r="L107" s="28"/>
    </row>
    <row r="108" spans="2:12" s="1" customFormat="1" ht="7" customHeight="1">
      <c r="B108" s="28"/>
      <c r="L108" s="28"/>
    </row>
    <row r="109" spans="2:12" s="1" customFormat="1" ht="12" customHeight="1">
      <c r="B109" s="28"/>
      <c r="C109" s="23" t="s">
        <v>15</v>
      </c>
      <c r="L109" s="28"/>
    </row>
    <row r="110" spans="2:12" s="1" customFormat="1" ht="16.5" customHeight="1">
      <c r="B110" s="28"/>
      <c r="E110" s="216" t="str">
        <f>E7</f>
        <v>Lezecké centrum HK Neolit</v>
      </c>
      <c r="F110" s="217"/>
      <c r="G110" s="217"/>
      <c r="H110" s="217"/>
      <c r="L110" s="28"/>
    </row>
    <row r="111" spans="2:12" s="1" customFormat="1" ht="12" customHeight="1">
      <c r="B111" s="28"/>
      <c r="C111" s="23" t="s">
        <v>123</v>
      </c>
      <c r="L111" s="28"/>
    </row>
    <row r="112" spans="2:12" s="1" customFormat="1" ht="16.5" customHeight="1">
      <c r="B112" s="28"/>
      <c r="E112" s="176" t="str">
        <f>E9</f>
        <v>SO05 - Dažďová kanalizácia</v>
      </c>
      <c r="F112" s="218"/>
      <c r="G112" s="218"/>
      <c r="H112" s="218"/>
      <c r="L112" s="28"/>
    </row>
    <row r="113" spans="2:65" s="1" customFormat="1" ht="7" customHeight="1">
      <c r="B113" s="28"/>
      <c r="L113" s="28"/>
    </row>
    <row r="114" spans="2:65" s="1" customFormat="1" ht="12" customHeight="1">
      <c r="B114" s="28"/>
      <c r="C114" s="23" t="s">
        <v>19</v>
      </c>
      <c r="F114" s="21" t="str">
        <f>F12</f>
        <v>Martin</v>
      </c>
      <c r="I114" s="23" t="s">
        <v>21</v>
      </c>
      <c r="J114" s="51" t="str">
        <f>IF(J12="","",J12)</f>
        <v>21. 2. 2025</v>
      </c>
      <c r="L114" s="28"/>
    </row>
    <row r="115" spans="2:65" s="1" customFormat="1" ht="7" customHeight="1">
      <c r="B115" s="28"/>
      <c r="L115" s="28"/>
    </row>
    <row r="116" spans="2:65" s="1" customFormat="1" ht="15.25" customHeight="1">
      <c r="B116" s="28"/>
      <c r="C116" s="23" t="s">
        <v>23</v>
      </c>
      <c r="F116" s="21" t="str">
        <f>E15</f>
        <v>Horolezecký klub Neolit o.z.</v>
      </c>
      <c r="I116" s="23" t="s">
        <v>29</v>
      </c>
      <c r="J116" s="26" t="str">
        <f>E21</f>
        <v>Hplus a.s.</v>
      </c>
      <c r="L116" s="28"/>
    </row>
    <row r="117" spans="2:65" s="1" customFormat="1" ht="15.25" customHeight="1">
      <c r="B117" s="28"/>
      <c r="C117" s="23" t="s">
        <v>27</v>
      </c>
      <c r="F117" s="21" t="str">
        <f>IF(E18="","",E18)</f>
        <v>Vyplň údaj</v>
      </c>
      <c r="I117" s="23" t="s">
        <v>32</v>
      </c>
      <c r="J117" s="26" t="str">
        <f>E24</f>
        <v xml:space="preserve"> </v>
      </c>
      <c r="L117" s="28"/>
    </row>
    <row r="118" spans="2:65" s="1" customFormat="1" ht="10.25" customHeight="1">
      <c r="B118" s="28"/>
      <c r="L118" s="28"/>
    </row>
    <row r="119" spans="2:65" s="10" customFormat="1" ht="29.25" customHeight="1">
      <c r="B119" s="118"/>
      <c r="C119" s="119" t="s">
        <v>163</v>
      </c>
      <c r="D119" s="120" t="s">
        <v>60</v>
      </c>
      <c r="E119" s="120" t="s">
        <v>56</v>
      </c>
      <c r="F119" s="120" t="s">
        <v>57</v>
      </c>
      <c r="G119" s="120" t="s">
        <v>164</v>
      </c>
      <c r="H119" s="120" t="s">
        <v>165</v>
      </c>
      <c r="I119" s="120" t="s">
        <v>166</v>
      </c>
      <c r="J119" s="121" t="s">
        <v>129</v>
      </c>
      <c r="K119" s="122" t="s">
        <v>167</v>
      </c>
      <c r="L119" s="118"/>
      <c r="M119" s="58" t="s">
        <v>1</v>
      </c>
      <c r="N119" s="59" t="s">
        <v>39</v>
      </c>
      <c r="O119" s="59" t="s">
        <v>168</v>
      </c>
      <c r="P119" s="59" t="s">
        <v>169</v>
      </c>
      <c r="Q119" s="59" t="s">
        <v>170</v>
      </c>
      <c r="R119" s="59" t="s">
        <v>171</v>
      </c>
      <c r="S119" s="59" t="s">
        <v>172</v>
      </c>
      <c r="T119" s="60" t="s">
        <v>173</v>
      </c>
    </row>
    <row r="120" spans="2:65" s="1" customFormat="1" ht="22.75" customHeight="1">
      <c r="B120" s="28"/>
      <c r="C120" s="63" t="s">
        <v>130</v>
      </c>
      <c r="J120" s="123">
        <f>BK120</f>
        <v>0</v>
      </c>
      <c r="L120" s="28"/>
      <c r="M120" s="61"/>
      <c r="N120" s="52"/>
      <c r="O120" s="52"/>
      <c r="P120" s="124">
        <f>P121</f>
        <v>0</v>
      </c>
      <c r="Q120" s="52"/>
      <c r="R120" s="124">
        <f>R121</f>
        <v>67.008330000000001</v>
      </c>
      <c r="S120" s="52"/>
      <c r="T120" s="125">
        <f>T121</f>
        <v>0</v>
      </c>
      <c r="AT120" s="13" t="s">
        <v>74</v>
      </c>
      <c r="AU120" s="13" t="s">
        <v>131</v>
      </c>
      <c r="BK120" s="126">
        <f>BK121</f>
        <v>0</v>
      </c>
    </row>
    <row r="121" spans="2:65" s="11" customFormat="1" ht="26" customHeight="1">
      <c r="B121" s="127"/>
      <c r="D121" s="128" t="s">
        <v>74</v>
      </c>
      <c r="E121" s="129" t="s">
        <v>174</v>
      </c>
      <c r="F121" s="129" t="s">
        <v>175</v>
      </c>
      <c r="I121" s="130"/>
      <c r="J121" s="131">
        <f>BK121</f>
        <v>0</v>
      </c>
      <c r="L121" s="127"/>
      <c r="M121" s="132"/>
      <c r="P121" s="133">
        <f>P122+P135+P137</f>
        <v>0</v>
      </c>
      <c r="R121" s="133">
        <f>R122+R135+R137</f>
        <v>67.008330000000001</v>
      </c>
      <c r="T121" s="134">
        <f>T122+T135+T137</f>
        <v>0</v>
      </c>
      <c r="AR121" s="128" t="s">
        <v>82</v>
      </c>
      <c r="AT121" s="135" t="s">
        <v>74</v>
      </c>
      <c r="AU121" s="135" t="s">
        <v>75</v>
      </c>
      <c r="AY121" s="128" t="s">
        <v>176</v>
      </c>
      <c r="BK121" s="136">
        <f>BK122+BK135+BK137</f>
        <v>0</v>
      </c>
    </row>
    <row r="122" spans="2:65" s="11" customFormat="1" ht="22.75" customHeight="1">
      <c r="B122" s="127"/>
      <c r="D122" s="128" t="s">
        <v>74</v>
      </c>
      <c r="E122" s="137" t="s">
        <v>82</v>
      </c>
      <c r="F122" s="137" t="s">
        <v>177</v>
      </c>
      <c r="I122" s="130"/>
      <c r="J122" s="138">
        <f>BK122</f>
        <v>0</v>
      </c>
      <c r="L122" s="127"/>
      <c r="M122" s="132"/>
      <c r="P122" s="133">
        <f>SUM(P123:P134)</f>
        <v>0</v>
      </c>
      <c r="R122" s="133">
        <f>SUM(R123:R134)</f>
        <v>48.222999999999999</v>
      </c>
      <c r="T122" s="134">
        <f>SUM(T123:T134)</f>
        <v>0</v>
      </c>
      <c r="AR122" s="128" t="s">
        <v>82</v>
      </c>
      <c r="AT122" s="135" t="s">
        <v>74</v>
      </c>
      <c r="AU122" s="135" t="s">
        <v>82</v>
      </c>
      <c r="AY122" s="128" t="s">
        <v>176</v>
      </c>
      <c r="BK122" s="136">
        <f>SUM(BK123:BK134)</f>
        <v>0</v>
      </c>
    </row>
    <row r="123" spans="2:65" s="1" customFormat="1" ht="24.25" customHeight="1">
      <c r="B123" s="28"/>
      <c r="C123" s="139" t="s">
        <v>82</v>
      </c>
      <c r="D123" s="139" t="s">
        <v>178</v>
      </c>
      <c r="E123" s="140" t="s">
        <v>188</v>
      </c>
      <c r="F123" s="141" t="s">
        <v>189</v>
      </c>
      <c r="G123" s="142" t="s">
        <v>181</v>
      </c>
      <c r="H123" s="143">
        <v>80</v>
      </c>
      <c r="I123" s="144"/>
      <c r="J123" s="145">
        <f t="shared" ref="J123:J134" si="0">ROUND(I123*H123,2)</f>
        <v>0</v>
      </c>
      <c r="K123" s="146"/>
      <c r="L123" s="28"/>
      <c r="M123" s="147" t="s">
        <v>1</v>
      </c>
      <c r="N123" s="148" t="s">
        <v>41</v>
      </c>
      <c r="P123" s="149">
        <f t="shared" ref="P123:P134" si="1">O123*H123</f>
        <v>0</v>
      </c>
      <c r="Q123" s="149">
        <v>0</v>
      </c>
      <c r="R123" s="149">
        <f t="shared" ref="R123:R134" si="2">Q123*H123</f>
        <v>0</v>
      </c>
      <c r="S123" s="149">
        <v>0</v>
      </c>
      <c r="T123" s="150">
        <f t="shared" ref="T123:T134" si="3">S123*H123</f>
        <v>0</v>
      </c>
      <c r="AR123" s="151" t="s">
        <v>182</v>
      </c>
      <c r="AT123" s="151" t="s">
        <v>178</v>
      </c>
      <c r="AU123" s="151" t="s">
        <v>88</v>
      </c>
      <c r="AY123" s="13" t="s">
        <v>176</v>
      </c>
      <c r="BE123" s="152">
        <f t="shared" ref="BE123:BE134" si="4">IF(N123="základná",J123,0)</f>
        <v>0</v>
      </c>
      <c r="BF123" s="152">
        <f t="shared" ref="BF123:BF134" si="5">IF(N123="znížená",J123,0)</f>
        <v>0</v>
      </c>
      <c r="BG123" s="152">
        <f t="shared" ref="BG123:BG134" si="6">IF(N123="zákl. prenesená",J123,0)</f>
        <v>0</v>
      </c>
      <c r="BH123" s="152">
        <f t="shared" ref="BH123:BH134" si="7">IF(N123="zníž. prenesená",J123,0)</f>
        <v>0</v>
      </c>
      <c r="BI123" s="152">
        <f t="shared" ref="BI123:BI134" si="8">IF(N123="nulová",J123,0)</f>
        <v>0</v>
      </c>
      <c r="BJ123" s="13" t="s">
        <v>88</v>
      </c>
      <c r="BK123" s="152">
        <f t="shared" ref="BK123:BK134" si="9">ROUND(I123*H123,2)</f>
        <v>0</v>
      </c>
      <c r="BL123" s="13" t="s">
        <v>182</v>
      </c>
      <c r="BM123" s="151" t="s">
        <v>2587</v>
      </c>
    </row>
    <row r="124" spans="2:65" s="1" customFormat="1" ht="24.25" customHeight="1">
      <c r="B124" s="28"/>
      <c r="C124" s="139" t="s">
        <v>88</v>
      </c>
      <c r="D124" s="139" t="s">
        <v>178</v>
      </c>
      <c r="E124" s="140" t="s">
        <v>191</v>
      </c>
      <c r="F124" s="141" t="s">
        <v>192</v>
      </c>
      <c r="G124" s="142" t="s">
        <v>181</v>
      </c>
      <c r="H124" s="143">
        <v>80</v>
      </c>
      <c r="I124" s="144"/>
      <c r="J124" s="145">
        <f t="shared" si="0"/>
        <v>0</v>
      </c>
      <c r="K124" s="146"/>
      <c r="L124" s="28"/>
      <c r="M124" s="147" t="s">
        <v>1</v>
      </c>
      <c r="N124" s="148" t="s">
        <v>41</v>
      </c>
      <c r="P124" s="149">
        <f t="shared" si="1"/>
        <v>0</v>
      </c>
      <c r="Q124" s="149">
        <v>0</v>
      </c>
      <c r="R124" s="149">
        <f t="shared" si="2"/>
        <v>0</v>
      </c>
      <c r="S124" s="149">
        <v>0</v>
      </c>
      <c r="T124" s="150">
        <f t="shared" si="3"/>
        <v>0</v>
      </c>
      <c r="AR124" s="151" t="s">
        <v>182</v>
      </c>
      <c r="AT124" s="151" t="s">
        <v>178</v>
      </c>
      <c r="AU124" s="151" t="s">
        <v>88</v>
      </c>
      <c r="AY124" s="13" t="s">
        <v>176</v>
      </c>
      <c r="BE124" s="152">
        <f t="shared" si="4"/>
        <v>0</v>
      </c>
      <c r="BF124" s="152">
        <f t="shared" si="5"/>
        <v>0</v>
      </c>
      <c r="BG124" s="152">
        <f t="shared" si="6"/>
        <v>0</v>
      </c>
      <c r="BH124" s="152">
        <f t="shared" si="7"/>
        <v>0</v>
      </c>
      <c r="BI124" s="152">
        <f t="shared" si="8"/>
        <v>0</v>
      </c>
      <c r="BJ124" s="13" t="s">
        <v>88</v>
      </c>
      <c r="BK124" s="152">
        <f t="shared" si="9"/>
        <v>0</v>
      </c>
      <c r="BL124" s="13" t="s">
        <v>182</v>
      </c>
      <c r="BM124" s="151" t="s">
        <v>2588</v>
      </c>
    </row>
    <row r="125" spans="2:65" s="1" customFormat="1" ht="21.75" customHeight="1">
      <c r="B125" s="28"/>
      <c r="C125" s="139" t="s">
        <v>187</v>
      </c>
      <c r="D125" s="139" t="s">
        <v>178</v>
      </c>
      <c r="E125" s="140" t="s">
        <v>2589</v>
      </c>
      <c r="F125" s="141" t="s">
        <v>2590</v>
      </c>
      <c r="G125" s="142" t="s">
        <v>181</v>
      </c>
      <c r="H125" s="143">
        <v>150</v>
      </c>
      <c r="I125" s="144"/>
      <c r="J125" s="145">
        <f t="shared" si="0"/>
        <v>0</v>
      </c>
      <c r="K125" s="146"/>
      <c r="L125" s="28"/>
      <c r="M125" s="147" t="s">
        <v>1</v>
      </c>
      <c r="N125" s="148" t="s">
        <v>41</v>
      </c>
      <c r="P125" s="149">
        <f t="shared" si="1"/>
        <v>0</v>
      </c>
      <c r="Q125" s="149">
        <v>0</v>
      </c>
      <c r="R125" s="149">
        <f t="shared" si="2"/>
        <v>0</v>
      </c>
      <c r="S125" s="149">
        <v>0</v>
      </c>
      <c r="T125" s="150">
        <f t="shared" si="3"/>
        <v>0</v>
      </c>
      <c r="AR125" s="151" t="s">
        <v>182</v>
      </c>
      <c r="AT125" s="151" t="s">
        <v>178</v>
      </c>
      <c r="AU125" s="151" t="s">
        <v>88</v>
      </c>
      <c r="AY125" s="13" t="s">
        <v>176</v>
      </c>
      <c r="BE125" s="152">
        <f t="shared" si="4"/>
        <v>0</v>
      </c>
      <c r="BF125" s="152">
        <f t="shared" si="5"/>
        <v>0</v>
      </c>
      <c r="BG125" s="152">
        <f t="shared" si="6"/>
        <v>0</v>
      </c>
      <c r="BH125" s="152">
        <f t="shared" si="7"/>
        <v>0</v>
      </c>
      <c r="BI125" s="152">
        <f t="shared" si="8"/>
        <v>0</v>
      </c>
      <c r="BJ125" s="13" t="s">
        <v>88</v>
      </c>
      <c r="BK125" s="152">
        <f t="shared" si="9"/>
        <v>0</v>
      </c>
      <c r="BL125" s="13" t="s">
        <v>182</v>
      </c>
      <c r="BM125" s="151" t="s">
        <v>2591</v>
      </c>
    </row>
    <row r="126" spans="2:65" s="1" customFormat="1" ht="37.75" customHeight="1">
      <c r="B126" s="28"/>
      <c r="C126" s="139" t="s">
        <v>182</v>
      </c>
      <c r="D126" s="139" t="s">
        <v>178</v>
      </c>
      <c r="E126" s="140" t="s">
        <v>199</v>
      </c>
      <c r="F126" s="141" t="s">
        <v>200</v>
      </c>
      <c r="G126" s="142" t="s">
        <v>181</v>
      </c>
      <c r="H126" s="143">
        <v>150</v>
      </c>
      <c r="I126" s="144"/>
      <c r="J126" s="145">
        <f t="shared" si="0"/>
        <v>0</v>
      </c>
      <c r="K126" s="146"/>
      <c r="L126" s="28"/>
      <c r="M126" s="147" t="s">
        <v>1</v>
      </c>
      <c r="N126" s="148" t="s">
        <v>41</v>
      </c>
      <c r="P126" s="149">
        <f t="shared" si="1"/>
        <v>0</v>
      </c>
      <c r="Q126" s="149">
        <v>0</v>
      </c>
      <c r="R126" s="149">
        <f t="shared" si="2"/>
        <v>0</v>
      </c>
      <c r="S126" s="149">
        <v>0</v>
      </c>
      <c r="T126" s="150">
        <f t="shared" si="3"/>
        <v>0</v>
      </c>
      <c r="AR126" s="151" t="s">
        <v>182</v>
      </c>
      <c r="AT126" s="151" t="s">
        <v>178</v>
      </c>
      <c r="AU126" s="151" t="s">
        <v>88</v>
      </c>
      <c r="AY126" s="13" t="s">
        <v>176</v>
      </c>
      <c r="BE126" s="152">
        <f t="shared" si="4"/>
        <v>0</v>
      </c>
      <c r="BF126" s="152">
        <f t="shared" si="5"/>
        <v>0</v>
      </c>
      <c r="BG126" s="152">
        <f t="shared" si="6"/>
        <v>0</v>
      </c>
      <c r="BH126" s="152">
        <f t="shared" si="7"/>
        <v>0</v>
      </c>
      <c r="BI126" s="152">
        <f t="shared" si="8"/>
        <v>0</v>
      </c>
      <c r="BJ126" s="13" t="s">
        <v>88</v>
      </c>
      <c r="BK126" s="152">
        <f t="shared" si="9"/>
        <v>0</v>
      </c>
      <c r="BL126" s="13" t="s">
        <v>182</v>
      </c>
      <c r="BM126" s="151" t="s">
        <v>2592</v>
      </c>
    </row>
    <row r="127" spans="2:65" s="1" customFormat="1" ht="37.75" customHeight="1">
      <c r="B127" s="28"/>
      <c r="C127" s="139" t="s">
        <v>194</v>
      </c>
      <c r="D127" s="139" t="s">
        <v>178</v>
      </c>
      <c r="E127" s="140" t="s">
        <v>207</v>
      </c>
      <c r="F127" s="141" t="s">
        <v>208</v>
      </c>
      <c r="G127" s="142" t="s">
        <v>181</v>
      </c>
      <c r="H127" s="143">
        <v>50</v>
      </c>
      <c r="I127" s="144"/>
      <c r="J127" s="145">
        <f t="shared" si="0"/>
        <v>0</v>
      </c>
      <c r="K127" s="146"/>
      <c r="L127" s="28"/>
      <c r="M127" s="147" t="s">
        <v>1</v>
      </c>
      <c r="N127" s="148" t="s">
        <v>41</v>
      </c>
      <c r="P127" s="149">
        <f t="shared" si="1"/>
        <v>0</v>
      </c>
      <c r="Q127" s="149">
        <v>0</v>
      </c>
      <c r="R127" s="149">
        <f t="shared" si="2"/>
        <v>0</v>
      </c>
      <c r="S127" s="149">
        <v>0</v>
      </c>
      <c r="T127" s="150">
        <f t="shared" si="3"/>
        <v>0</v>
      </c>
      <c r="AR127" s="151" t="s">
        <v>182</v>
      </c>
      <c r="AT127" s="151" t="s">
        <v>178</v>
      </c>
      <c r="AU127" s="151" t="s">
        <v>88</v>
      </c>
      <c r="AY127" s="13" t="s">
        <v>176</v>
      </c>
      <c r="BE127" s="152">
        <f t="shared" si="4"/>
        <v>0</v>
      </c>
      <c r="BF127" s="152">
        <f t="shared" si="5"/>
        <v>0</v>
      </c>
      <c r="BG127" s="152">
        <f t="shared" si="6"/>
        <v>0</v>
      </c>
      <c r="BH127" s="152">
        <f t="shared" si="7"/>
        <v>0</v>
      </c>
      <c r="BI127" s="152">
        <f t="shared" si="8"/>
        <v>0</v>
      </c>
      <c r="BJ127" s="13" t="s">
        <v>88</v>
      </c>
      <c r="BK127" s="152">
        <f t="shared" si="9"/>
        <v>0</v>
      </c>
      <c r="BL127" s="13" t="s">
        <v>182</v>
      </c>
      <c r="BM127" s="151" t="s">
        <v>2593</v>
      </c>
    </row>
    <row r="128" spans="2:65" s="1" customFormat="1" ht="44.25" customHeight="1">
      <c r="B128" s="28"/>
      <c r="C128" s="139" t="s">
        <v>198</v>
      </c>
      <c r="D128" s="139" t="s">
        <v>178</v>
      </c>
      <c r="E128" s="140" t="s">
        <v>211</v>
      </c>
      <c r="F128" s="141" t="s">
        <v>212</v>
      </c>
      <c r="G128" s="142" t="s">
        <v>181</v>
      </c>
      <c r="H128" s="143">
        <v>600</v>
      </c>
      <c r="I128" s="144"/>
      <c r="J128" s="145">
        <f t="shared" si="0"/>
        <v>0</v>
      </c>
      <c r="K128" s="146"/>
      <c r="L128" s="28"/>
      <c r="M128" s="147" t="s">
        <v>1</v>
      </c>
      <c r="N128" s="148" t="s">
        <v>41</v>
      </c>
      <c r="P128" s="149">
        <f t="shared" si="1"/>
        <v>0</v>
      </c>
      <c r="Q128" s="149">
        <v>0</v>
      </c>
      <c r="R128" s="149">
        <f t="shared" si="2"/>
        <v>0</v>
      </c>
      <c r="S128" s="149">
        <v>0</v>
      </c>
      <c r="T128" s="150">
        <f t="shared" si="3"/>
        <v>0</v>
      </c>
      <c r="AR128" s="151" t="s">
        <v>182</v>
      </c>
      <c r="AT128" s="151" t="s">
        <v>178</v>
      </c>
      <c r="AU128" s="151" t="s">
        <v>88</v>
      </c>
      <c r="AY128" s="13" t="s">
        <v>176</v>
      </c>
      <c r="BE128" s="152">
        <f t="shared" si="4"/>
        <v>0</v>
      </c>
      <c r="BF128" s="152">
        <f t="shared" si="5"/>
        <v>0</v>
      </c>
      <c r="BG128" s="152">
        <f t="shared" si="6"/>
        <v>0</v>
      </c>
      <c r="BH128" s="152">
        <f t="shared" si="7"/>
        <v>0</v>
      </c>
      <c r="BI128" s="152">
        <f t="shared" si="8"/>
        <v>0</v>
      </c>
      <c r="BJ128" s="13" t="s">
        <v>88</v>
      </c>
      <c r="BK128" s="152">
        <f t="shared" si="9"/>
        <v>0</v>
      </c>
      <c r="BL128" s="13" t="s">
        <v>182</v>
      </c>
      <c r="BM128" s="151" t="s">
        <v>2594</v>
      </c>
    </row>
    <row r="129" spans="2:65" s="1" customFormat="1" ht="24.25" customHeight="1">
      <c r="B129" s="28"/>
      <c r="C129" s="139" t="s">
        <v>202</v>
      </c>
      <c r="D129" s="139" t="s">
        <v>178</v>
      </c>
      <c r="E129" s="140" t="s">
        <v>215</v>
      </c>
      <c r="F129" s="141" t="s">
        <v>216</v>
      </c>
      <c r="G129" s="142" t="s">
        <v>181</v>
      </c>
      <c r="H129" s="143">
        <v>610.83900000000006</v>
      </c>
      <c r="I129" s="144"/>
      <c r="J129" s="145">
        <f t="shared" si="0"/>
        <v>0</v>
      </c>
      <c r="K129" s="146"/>
      <c r="L129" s="28"/>
      <c r="M129" s="147" t="s">
        <v>1</v>
      </c>
      <c r="N129" s="148" t="s">
        <v>41</v>
      </c>
      <c r="P129" s="149">
        <f t="shared" si="1"/>
        <v>0</v>
      </c>
      <c r="Q129" s="149">
        <v>0</v>
      </c>
      <c r="R129" s="149">
        <f t="shared" si="2"/>
        <v>0</v>
      </c>
      <c r="S129" s="149">
        <v>0</v>
      </c>
      <c r="T129" s="150">
        <f t="shared" si="3"/>
        <v>0</v>
      </c>
      <c r="AR129" s="151" t="s">
        <v>182</v>
      </c>
      <c r="AT129" s="151" t="s">
        <v>178</v>
      </c>
      <c r="AU129" s="151" t="s">
        <v>88</v>
      </c>
      <c r="AY129" s="13" t="s">
        <v>176</v>
      </c>
      <c r="BE129" s="152">
        <f t="shared" si="4"/>
        <v>0</v>
      </c>
      <c r="BF129" s="152">
        <f t="shared" si="5"/>
        <v>0</v>
      </c>
      <c r="BG129" s="152">
        <f t="shared" si="6"/>
        <v>0</v>
      </c>
      <c r="BH129" s="152">
        <f t="shared" si="7"/>
        <v>0</v>
      </c>
      <c r="BI129" s="152">
        <f t="shared" si="8"/>
        <v>0</v>
      </c>
      <c r="BJ129" s="13" t="s">
        <v>88</v>
      </c>
      <c r="BK129" s="152">
        <f t="shared" si="9"/>
        <v>0</v>
      </c>
      <c r="BL129" s="13" t="s">
        <v>182</v>
      </c>
      <c r="BM129" s="151" t="s">
        <v>2595</v>
      </c>
    </row>
    <row r="130" spans="2:65" s="1" customFormat="1" ht="16.5" customHeight="1">
      <c r="B130" s="28"/>
      <c r="C130" s="139" t="s">
        <v>206</v>
      </c>
      <c r="D130" s="139" t="s">
        <v>178</v>
      </c>
      <c r="E130" s="140" t="s">
        <v>2357</v>
      </c>
      <c r="F130" s="141" t="s">
        <v>2358</v>
      </c>
      <c r="G130" s="142" t="s">
        <v>181</v>
      </c>
      <c r="H130" s="143">
        <v>50</v>
      </c>
      <c r="I130" s="144"/>
      <c r="J130" s="145">
        <f t="shared" si="0"/>
        <v>0</v>
      </c>
      <c r="K130" s="146"/>
      <c r="L130" s="28"/>
      <c r="M130" s="147" t="s">
        <v>1</v>
      </c>
      <c r="N130" s="148" t="s">
        <v>41</v>
      </c>
      <c r="P130" s="149">
        <f t="shared" si="1"/>
        <v>0</v>
      </c>
      <c r="Q130" s="149">
        <v>0</v>
      </c>
      <c r="R130" s="149">
        <f t="shared" si="2"/>
        <v>0</v>
      </c>
      <c r="S130" s="149">
        <v>0</v>
      </c>
      <c r="T130" s="150">
        <f t="shared" si="3"/>
        <v>0</v>
      </c>
      <c r="AR130" s="151" t="s">
        <v>182</v>
      </c>
      <c r="AT130" s="151" t="s">
        <v>178</v>
      </c>
      <c r="AU130" s="151" t="s">
        <v>88</v>
      </c>
      <c r="AY130" s="13" t="s">
        <v>176</v>
      </c>
      <c r="BE130" s="152">
        <f t="shared" si="4"/>
        <v>0</v>
      </c>
      <c r="BF130" s="152">
        <f t="shared" si="5"/>
        <v>0</v>
      </c>
      <c r="BG130" s="152">
        <f t="shared" si="6"/>
        <v>0</v>
      </c>
      <c r="BH130" s="152">
        <f t="shared" si="7"/>
        <v>0</v>
      </c>
      <c r="BI130" s="152">
        <f t="shared" si="8"/>
        <v>0</v>
      </c>
      <c r="BJ130" s="13" t="s">
        <v>88</v>
      </c>
      <c r="BK130" s="152">
        <f t="shared" si="9"/>
        <v>0</v>
      </c>
      <c r="BL130" s="13" t="s">
        <v>182</v>
      </c>
      <c r="BM130" s="151" t="s">
        <v>2596</v>
      </c>
    </row>
    <row r="131" spans="2:65" s="1" customFormat="1" ht="24.25" customHeight="1">
      <c r="B131" s="28"/>
      <c r="C131" s="139" t="s">
        <v>210</v>
      </c>
      <c r="D131" s="139" t="s">
        <v>178</v>
      </c>
      <c r="E131" s="140" t="s">
        <v>227</v>
      </c>
      <c r="F131" s="141" t="s">
        <v>228</v>
      </c>
      <c r="G131" s="142" t="s">
        <v>229</v>
      </c>
      <c r="H131" s="143">
        <v>50</v>
      </c>
      <c r="I131" s="144"/>
      <c r="J131" s="145">
        <f t="shared" si="0"/>
        <v>0</v>
      </c>
      <c r="K131" s="146"/>
      <c r="L131" s="28"/>
      <c r="M131" s="147" t="s">
        <v>1</v>
      </c>
      <c r="N131" s="148" t="s">
        <v>41</v>
      </c>
      <c r="P131" s="149">
        <f t="shared" si="1"/>
        <v>0</v>
      </c>
      <c r="Q131" s="149">
        <v>0</v>
      </c>
      <c r="R131" s="149">
        <f t="shared" si="2"/>
        <v>0</v>
      </c>
      <c r="S131" s="149">
        <v>0</v>
      </c>
      <c r="T131" s="150">
        <f t="shared" si="3"/>
        <v>0</v>
      </c>
      <c r="AR131" s="151" t="s">
        <v>182</v>
      </c>
      <c r="AT131" s="151" t="s">
        <v>178</v>
      </c>
      <c r="AU131" s="151" t="s">
        <v>88</v>
      </c>
      <c r="AY131" s="13" t="s">
        <v>176</v>
      </c>
      <c r="BE131" s="152">
        <f t="shared" si="4"/>
        <v>0</v>
      </c>
      <c r="BF131" s="152">
        <f t="shared" si="5"/>
        <v>0</v>
      </c>
      <c r="BG131" s="152">
        <f t="shared" si="6"/>
        <v>0</v>
      </c>
      <c r="BH131" s="152">
        <f t="shared" si="7"/>
        <v>0</v>
      </c>
      <c r="BI131" s="152">
        <f t="shared" si="8"/>
        <v>0</v>
      </c>
      <c r="BJ131" s="13" t="s">
        <v>88</v>
      </c>
      <c r="BK131" s="152">
        <f t="shared" si="9"/>
        <v>0</v>
      </c>
      <c r="BL131" s="13" t="s">
        <v>182</v>
      </c>
      <c r="BM131" s="151" t="s">
        <v>2597</v>
      </c>
    </row>
    <row r="132" spans="2:65" s="1" customFormat="1" ht="33" customHeight="1">
      <c r="B132" s="28"/>
      <c r="C132" s="139" t="s">
        <v>214</v>
      </c>
      <c r="D132" s="139" t="s">
        <v>178</v>
      </c>
      <c r="E132" s="140" t="s">
        <v>2598</v>
      </c>
      <c r="F132" s="141" t="s">
        <v>2599</v>
      </c>
      <c r="G132" s="142" t="s">
        <v>181</v>
      </c>
      <c r="H132" s="143">
        <v>186.5</v>
      </c>
      <c r="I132" s="144"/>
      <c r="J132" s="145">
        <f t="shared" si="0"/>
        <v>0</v>
      </c>
      <c r="K132" s="146"/>
      <c r="L132" s="28"/>
      <c r="M132" s="147" t="s">
        <v>1</v>
      </c>
      <c r="N132" s="148" t="s">
        <v>41</v>
      </c>
      <c r="P132" s="149">
        <f t="shared" si="1"/>
        <v>0</v>
      </c>
      <c r="Q132" s="149">
        <v>0</v>
      </c>
      <c r="R132" s="149">
        <f t="shared" si="2"/>
        <v>0</v>
      </c>
      <c r="S132" s="149">
        <v>0</v>
      </c>
      <c r="T132" s="150">
        <f t="shared" si="3"/>
        <v>0</v>
      </c>
      <c r="AR132" s="151" t="s">
        <v>182</v>
      </c>
      <c r="AT132" s="151" t="s">
        <v>178</v>
      </c>
      <c r="AU132" s="151" t="s">
        <v>88</v>
      </c>
      <c r="AY132" s="13" t="s">
        <v>176</v>
      </c>
      <c r="BE132" s="152">
        <f t="shared" si="4"/>
        <v>0</v>
      </c>
      <c r="BF132" s="152">
        <f t="shared" si="5"/>
        <v>0</v>
      </c>
      <c r="BG132" s="152">
        <f t="shared" si="6"/>
        <v>0</v>
      </c>
      <c r="BH132" s="152">
        <f t="shared" si="7"/>
        <v>0</v>
      </c>
      <c r="BI132" s="152">
        <f t="shared" si="8"/>
        <v>0</v>
      </c>
      <c r="BJ132" s="13" t="s">
        <v>88</v>
      </c>
      <c r="BK132" s="152">
        <f t="shared" si="9"/>
        <v>0</v>
      </c>
      <c r="BL132" s="13" t="s">
        <v>182</v>
      </c>
      <c r="BM132" s="151" t="s">
        <v>2600</v>
      </c>
    </row>
    <row r="133" spans="2:65" s="1" customFormat="1" ht="24.25" customHeight="1">
      <c r="B133" s="28"/>
      <c r="C133" s="139" t="s">
        <v>218</v>
      </c>
      <c r="D133" s="139" t="s">
        <v>178</v>
      </c>
      <c r="E133" s="140" t="s">
        <v>2601</v>
      </c>
      <c r="F133" s="141" t="s">
        <v>2602</v>
      </c>
      <c r="G133" s="142" t="s">
        <v>181</v>
      </c>
      <c r="H133" s="143">
        <v>13.5</v>
      </c>
      <c r="I133" s="144"/>
      <c r="J133" s="145">
        <f t="shared" si="0"/>
        <v>0</v>
      </c>
      <c r="K133" s="146"/>
      <c r="L133" s="28"/>
      <c r="M133" s="147" t="s">
        <v>1</v>
      </c>
      <c r="N133" s="148" t="s">
        <v>41</v>
      </c>
      <c r="P133" s="149">
        <f t="shared" si="1"/>
        <v>0</v>
      </c>
      <c r="Q133" s="149">
        <v>0</v>
      </c>
      <c r="R133" s="149">
        <f t="shared" si="2"/>
        <v>0</v>
      </c>
      <c r="S133" s="149">
        <v>0</v>
      </c>
      <c r="T133" s="150">
        <f t="shared" si="3"/>
        <v>0</v>
      </c>
      <c r="AR133" s="151" t="s">
        <v>182</v>
      </c>
      <c r="AT133" s="151" t="s">
        <v>178</v>
      </c>
      <c r="AU133" s="151" t="s">
        <v>88</v>
      </c>
      <c r="AY133" s="13" t="s">
        <v>176</v>
      </c>
      <c r="BE133" s="152">
        <f t="shared" si="4"/>
        <v>0</v>
      </c>
      <c r="BF133" s="152">
        <f t="shared" si="5"/>
        <v>0</v>
      </c>
      <c r="BG133" s="152">
        <f t="shared" si="6"/>
        <v>0</v>
      </c>
      <c r="BH133" s="152">
        <f t="shared" si="7"/>
        <v>0</v>
      </c>
      <c r="BI133" s="152">
        <f t="shared" si="8"/>
        <v>0</v>
      </c>
      <c r="BJ133" s="13" t="s">
        <v>88</v>
      </c>
      <c r="BK133" s="152">
        <f t="shared" si="9"/>
        <v>0</v>
      </c>
      <c r="BL133" s="13" t="s">
        <v>182</v>
      </c>
      <c r="BM133" s="151" t="s">
        <v>2603</v>
      </c>
    </row>
    <row r="134" spans="2:65" s="1" customFormat="1" ht="16.5" customHeight="1">
      <c r="B134" s="28"/>
      <c r="C134" s="153" t="s">
        <v>222</v>
      </c>
      <c r="D134" s="153" t="s">
        <v>236</v>
      </c>
      <c r="E134" s="154" t="s">
        <v>2452</v>
      </c>
      <c r="F134" s="155" t="s">
        <v>2453</v>
      </c>
      <c r="G134" s="156" t="s">
        <v>229</v>
      </c>
      <c r="H134" s="157">
        <v>48.222999999999999</v>
      </c>
      <c r="I134" s="158"/>
      <c r="J134" s="159">
        <f t="shared" si="0"/>
        <v>0</v>
      </c>
      <c r="K134" s="160"/>
      <c r="L134" s="161"/>
      <c r="M134" s="162" t="s">
        <v>1</v>
      </c>
      <c r="N134" s="163" t="s">
        <v>41</v>
      </c>
      <c r="P134" s="149">
        <f t="shared" si="1"/>
        <v>0</v>
      </c>
      <c r="Q134" s="149">
        <v>1</v>
      </c>
      <c r="R134" s="149">
        <f t="shared" si="2"/>
        <v>48.222999999999999</v>
      </c>
      <c r="S134" s="149">
        <v>0</v>
      </c>
      <c r="T134" s="150">
        <f t="shared" si="3"/>
        <v>0</v>
      </c>
      <c r="AR134" s="151" t="s">
        <v>206</v>
      </c>
      <c r="AT134" s="151" t="s">
        <v>236</v>
      </c>
      <c r="AU134" s="151" t="s">
        <v>88</v>
      </c>
      <c r="AY134" s="13" t="s">
        <v>176</v>
      </c>
      <c r="BE134" s="152">
        <f t="shared" si="4"/>
        <v>0</v>
      </c>
      <c r="BF134" s="152">
        <f t="shared" si="5"/>
        <v>0</v>
      </c>
      <c r="BG134" s="152">
        <f t="shared" si="6"/>
        <v>0</v>
      </c>
      <c r="BH134" s="152">
        <f t="shared" si="7"/>
        <v>0</v>
      </c>
      <c r="BI134" s="152">
        <f t="shared" si="8"/>
        <v>0</v>
      </c>
      <c r="BJ134" s="13" t="s">
        <v>88</v>
      </c>
      <c r="BK134" s="152">
        <f t="shared" si="9"/>
        <v>0</v>
      </c>
      <c r="BL134" s="13" t="s">
        <v>182</v>
      </c>
      <c r="BM134" s="151" t="s">
        <v>2604</v>
      </c>
    </row>
    <row r="135" spans="2:65" s="11" customFormat="1" ht="22.75" customHeight="1">
      <c r="B135" s="127"/>
      <c r="D135" s="128" t="s">
        <v>74</v>
      </c>
      <c r="E135" s="137" t="s">
        <v>182</v>
      </c>
      <c r="F135" s="137" t="s">
        <v>348</v>
      </c>
      <c r="I135" s="130"/>
      <c r="J135" s="138">
        <f>BK135</f>
        <v>0</v>
      </c>
      <c r="L135" s="127"/>
      <c r="M135" s="132"/>
      <c r="P135" s="133">
        <f>P136</f>
        <v>0</v>
      </c>
      <c r="R135" s="133">
        <f>R136</f>
        <v>17.016930000000002</v>
      </c>
      <c r="T135" s="134">
        <f>T136</f>
        <v>0</v>
      </c>
      <c r="AR135" s="128" t="s">
        <v>82</v>
      </c>
      <c r="AT135" s="135" t="s">
        <v>74</v>
      </c>
      <c r="AU135" s="135" t="s">
        <v>82</v>
      </c>
      <c r="AY135" s="128" t="s">
        <v>176</v>
      </c>
      <c r="BK135" s="136">
        <f>BK136</f>
        <v>0</v>
      </c>
    </row>
    <row r="136" spans="2:65" s="1" customFormat="1" ht="37.75" customHeight="1">
      <c r="B136" s="28"/>
      <c r="C136" s="139" t="s">
        <v>226</v>
      </c>
      <c r="D136" s="139" t="s">
        <v>178</v>
      </c>
      <c r="E136" s="140" t="s">
        <v>2369</v>
      </c>
      <c r="F136" s="141" t="s">
        <v>2370</v>
      </c>
      <c r="G136" s="142" t="s">
        <v>181</v>
      </c>
      <c r="H136" s="143">
        <v>9</v>
      </c>
      <c r="I136" s="144"/>
      <c r="J136" s="145">
        <f>ROUND(I136*H136,2)</f>
        <v>0</v>
      </c>
      <c r="K136" s="146"/>
      <c r="L136" s="28"/>
      <c r="M136" s="147" t="s">
        <v>1</v>
      </c>
      <c r="N136" s="148" t="s">
        <v>41</v>
      </c>
      <c r="P136" s="149">
        <f>O136*H136</f>
        <v>0</v>
      </c>
      <c r="Q136" s="149">
        <v>1.8907700000000001</v>
      </c>
      <c r="R136" s="149">
        <f>Q136*H136</f>
        <v>17.016930000000002</v>
      </c>
      <c r="S136" s="149">
        <v>0</v>
      </c>
      <c r="T136" s="150">
        <f>S136*H136</f>
        <v>0</v>
      </c>
      <c r="AR136" s="151" t="s">
        <v>182</v>
      </c>
      <c r="AT136" s="151" t="s">
        <v>178</v>
      </c>
      <c r="AU136" s="151" t="s">
        <v>88</v>
      </c>
      <c r="AY136" s="13" t="s">
        <v>176</v>
      </c>
      <c r="BE136" s="152">
        <f>IF(N136="základná",J136,0)</f>
        <v>0</v>
      </c>
      <c r="BF136" s="152">
        <f>IF(N136="znížená",J136,0)</f>
        <v>0</v>
      </c>
      <c r="BG136" s="152">
        <f>IF(N136="zákl. prenesená",J136,0)</f>
        <v>0</v>
      </c>
      <c r="BH136" s="152">
        <f>IF(N136="zníž. prenesená",J136,0)</f>
        <v>0</v>
      </c>
      <c r="BI136" s="152">
        <f>IF(N136="nulová",J136,0)</f>
        <v>0</v>
      </c>
      <c r="BJ136" s="13" t="s">
        <v>88</v>
      </c>
      <c r="BK136" s="152">
        <f>ROUND(I136*H136,2)</f>
        <v>0</v>
      </c>
      <c r="BL136" s="13" t="s">
        <v>182</v>
      </c>
      <c r="BM136" s="151" t="s">
        <v>2605</v>
      </c>
    </row>
    <row r="137" spans="2:65" s="11" customFormat="1" ht="22.75" customHeight="1">
      <c r="B137" s="127"/>
      <c r="D137" s="128" t="s">
        <v>74</v>
      </c>
      <c r="E137" s="137" t="s">
        <v>206</v>
      </c>
      <c r="F137" s="137" t="s">
        <v>2372</v>
      </c>
      <c r="I137" s="130"/>
      <c r="J137" s="138">
        <f>BK137</f>
        <v>0</v>
      </c>
      <c r="L137" s="127"/>
      <c r="M137" s="132"/>
      <c r="P137" s="133">
        <f>SUM(P138:P147)</f>
        <v>0</v>
      </c>
      <c r="R137" s="133">
        <f>SUM(R138:R147)</f>
        <v>1.7684</v>
      </c>
      <c r="T137" s="134">
        <f>SUM(T138:T147)</f>
        <v>0</v>
      </c>
      <c r="AR137" s="128" t="s">
        <v>82</v>
      </c>
      <c r="AT137" s="135" t="s">
        <v>74</v>
      </c>
      <c r="AU137" s="135" t="s">
        <v>82</v>
      </c>
      <c r="AY137" s="128" t="s">
        <v>176</v>
      </c>
      <c r="BK137" s="136">
        <f>SUM(BK138:BK147)</f>
        <v>0</v>
      </c>
    </row>
    <row r="138" spans="2:65" s="1" customFormat="1" ht="24.25" customHeight="1">
      <c r="B138" s="28"/>
      <c r="C138" s="139" t="s">
        <v>231</v>
      </c>
      <c r="D138" s="139" t="s">
        <v>178</v>
      </c>
      <c r="E138" s="140" t="s">
        <v>2606</v>
      </c>
      <c r="F138" s="141" t="s">
        <v>2607</v>
      </c>
      <c r="G138" s="142" t="s">
        <v>261</v>
      </c>
      <c r="H138" s="143">
        <v>150</v>
      </c>
      <c r="I138" s="144"/>
      <c r="J138" s="145">
        <f t="shared" ref="J138:J147" si="10">ROUND(I138*H138,2)</f>
        <v>0</v>
      </c>
      <c r="K138" s="146"/>
      <c r="L138" s="28"/>
      <c r="M138" s="147" t="s">
        <v>1</v>
      </c>
      <c r="N138" s="148" t="s">
        <v>41</v>
      </c>
      <c r="P138" s="149">
        <f t="shared" ref="P138:P147" si="11">O138*H138</f>
        <v>0</v>
      </c>
      <c r="Q138" s="149">
        <v>1.0000000000000001E-5</v>
      </c>
      <c r="R138" s="149">
        <f t="shared" ref="R138:R147" si="12">Q138*H138</f>
        <v>1.5E-3</v>
      </c>
      <c r="S138" s="149">
        <v>0</v>
      </c>
      <c r="T138" s="150">
        <f t="shared" ref="T138:T147" si="13">S138*H138</f>
        <v>0</v>
      </c>
      <c r="AR138" s="151" t="s">
        <v>182</v>
      </c>
      <c r="AT138" s="151" t="s">
        <v>178</v>
      </c>
      <c r="AU138" s="151" t="s">
        <v>88</v>
      </c>
      <c r="AY138" s="13" t="s">
        <v>176</v>
      </c>
      <c r="BE138" s="152">
        <f t="shared" ref="BE138:BE147" si="14">IF(N138="základná",J138,0)</f>
        <v>0</v>
      </c>
      <c r="BF138" s="152">
        <f t="shared" ref="BF138:BF147" si="15">IF(N138="znížená",J138,0)</f>
        <v>0</v>
      </c>
      <c r="BG138" s="152">
        <f t="shared" ref="BG138:BG147" si="16">IF(N138="zákl. prenesená",J138,0)</f>
        <v>0</v>
      </c>
      <c r="BH138" s="152">
        <f t="shared" ref="BH138:BH147" si="17">IF(N138="zníž. prenesená",J138,0)</f>
        <v>0</v>
      </c>
      <c r="BI138" s="152">
        <f t="shared" ref="BI138:BI147" si="18">IF(N138="nulová",J138,0)</f>
        <v>0</v>
      </c>
      <c r="BJ138" s="13" t="s">
        <v>88</v>
      </c>
      <c r="BK138" s="152">
        <f t="shared" ref="BK138:BK147" si="19">ROUND(I138*H138,2)</f>
        <v>0</v>
      </c>
      <c r="BL138" s="13" t="s">
        <v>182</v>
      </c>
      <c r="BM138" s="151" t="s">
        <v>2608</v>
      </c>
    </row>
    <row r="139" spans="2:65" s="1" customFormat="1" ht="33" customHeight="1">
      <c r="B139" s="28"/>
      <c r="C139" s="153" t="s">
        <v>235</v>
      </c>
      <c r="D139" s="153" t="s">
        <v>236</v>
      </c>
      <c r="E139" s="154" t="s">
        <v>2609</v>
      </c>
      <c r="F139" s="155" t="s">
        <v>2610</v>
      </c>
      <c r="G139" s="156" t="s">
        <v>334</v>
      </c>
      <c r="H139" s="157">
        <v>25</v>
      </c>
      <c r="I139" s="158"/>
      <c r="J139" s="159">
        <f t="shared" si="10"/>
        <v>0</v>
      </c>
      <c r="K139" s="160"/>
      <c r="L139" s="161"/>
      <c r="M139" s="162" t="s">
        <v>1</v>
      </c>
      <c r="N139" s="163" t="s">
        <v>41</v>
      </c>
      <c r="P139" s="149">
        <f t="shared" si="11"/>
        <v>0</v>
      </c>
      <c r="Q139" s="149">
        <v>0</v>
      </c>
      <c r="R139" s="149">
        <f t="shared" si="12"/>
        <v>0</v>
      </c>
      <c r="S139" s="149">
        <v>0</v>
      </c>
      <c r="T139" s="150">
        <f t="shared" si="13"/>
        <v>0</v>
      </c>
      <c r="AR139" s="151" t="s">
        <v>206</v>
      </c>
      <c r="AT139" s="151" t="s">
        <v>236</v>
      </c>
      <c r="AU139" s="151" t="s">
        <v>88</v>
      </c>
      <c r="AY139" s="13" t="s">
        <v>176</v>
      </c>
      <c r="BE139" s="152">
        <f t="shared" si="14"/>
        <v>0</v>
      </c>
      <c r="BF139" s="152">
        <f t="shared" si="15"/>
        <v>0</v>
      </c>
      <c r="BG139" s="152">
        <f t="shared" si="16"/>
        <v>0</v>
      </c>
      <c r="BH139" s="152">
        <f t="shared" si="17"/>
        <v>0</v>
      </c>
      <c r="BI139" s="152">
        <f t="shared" si="18"/>
        <v>0</v>
      </c>
      <c r="BJ139" s="13" t="s">
        <v>88</v>
      </c>
      <c r="BK139" s="152">
        <f t="shared" si="19"/>
        <v>0</v>
      </c>
      <c r="BL139" s="13" t="s">
        <v>182</v>
      </c>
      <c r="BM139" s="151" t="s">
        <v>2611</v>
      </c>
    </row>
    <row r="140" spans="2:65" s="1" customFormat="1" ht="24.25" customHeight="1">
      <c r="B140" s="28"/>
      <c r="C140" s="139" t="s">
        <v>240</v>
      </c>
      <c r="D140" s="139" t="s">
        <v>178</v>
      </c>
      <c r="E140" s="140" t="s">
        <v>2612</v>
      </c>
      <c r="F140" s="141" t="s">
        <v>2613</v>
      </c>
      <c r="G140" s="142" t="s">
        <v>1389</v>
      </c>
      <c r="H140" s="143">
        <v>3</v>
      </c>
      <c r="I140" s="144"/>
      <c r="J140" s="145">
        <f t="shared" si="10"/>
        <v>0</v>
      </c>
      <c r="K140" s="146"/>
      <c r="L140" s="28"/>
      <c r="M140" s="147" t="s">
        <v>1</v>
      </c>
      <c r="N140" s="148" t="s">
        <v>41</v>
      </c>
      <c r="P140" s="149">
        <f t="shared" si="11"/>
        <v>0</v>
      </c>
      <c r="Q140" s="149">
        <v>0</v>
      </c>
      <c r="R140" s="149">
        <f t="shared" si="12"/>
        <v>0</v>
      </c>
      <c r="S140" s="149">
        <v>0</v>
      </c>
      <c r="T140" s="150">
        <f t="shared" si="13"/>
        <v>0</v>
      </c>
      <c r="AR140" s="151" t="s">
        <v>182</v>
      </c>
      <c r="AT140" s="151" t="s">
        <v>178</v>
      </c>
      <c r="AU140" s="151" t="s">
        <v>88</v>
      </c>
      <c r="AY140" s="13" t="s">
        <v>176</v>
      </c>
      <c r="BE140" s="152">
        <f t="shared" si="14"/>
        <v>0</v>
      </c>
      <c r="BF140" s="152">
        <f t="shared" si="15"/>
        <v>0</v>
      </c>
      <c r="BG140" s="152">
        <f t="shared" si="16"/>
        <v>0</v>
      </c>
      <c r="BH140" s="152">
        <f t="shared" si="17"/>
        <v>0</v>
      </c>
      <c r="BI140" s="152">
        <f t="shared" si="18"/>
        <v>0</v>
      </c>
      <c r="BJ140" s="13" t="s">
        <v>88</v>
      </c>
      <c r="BK140" s="152">
        <f t="shared" si="19"/>
        <v>0</v>
      </c>
      <c r="BL140" s="13" t="s">
        <v>182</v>
      </c>
      <c r="BM140" s="151" t="s">
        <v>2614</v>
      </c>
    </row>
    <row r="141" spans="2:65" s="1" customFormat="1" ht="24.25" customHeight="1">
      <c r="B141" s="28"/>
      <c r="C141" s="153" t="s">
        <v>244</v>
      </c>
      <c r="D141" s="153" t="s">
        <v>236</v>
      </c>
      <c r="E141" s="154" t="s">
        <v>2615</v>
      </c>
      <c r="F141" s="155" t="s">
        <v>2616</v>
      </c>
      <c r="G141" s="156" t="s">
        <v>2617</v>
      </c>
      <c r="H141" s="157">
        <v>3</v>
      </c>
      <c r="I141" s="158"/>
      <c r="J141" s="159">
        <f t="shared" si="10"/>
        <v>0</v>
      </c>
      <c r="K141" s="160"/>
      <c r="L141" s="161"/>
      <c r="M141" s="162" t="s">
        <v>1</v>
      </c>
      <c r="N141" s="163" t="s">
        <v>41</v>
      </c>
      <c r="P141" s="149">
        <f t="shared" si="11"/>
        <v>0</v>
      </c>
      <c r="Q141" s="149">
        <v>0</v>
      </c>
      <c r="R141" s="149">
        <f t="shared" si="12"/>
        <v>0</v>
      </c>
      <c r="S141" s="149">
        <v>0</v>
      </c>
      <c r="T141" s="150">
        <f t="shared" si="13"/>
        <v>0</v>
      </c>
      <c r="AR141" s="151" t="s">
        <v>206</v>
      </c>
      <c r="AT141" s="151" t="s">
        <v>236</v>
      </c>
      <c r="AU141" s="151" t="s">
        <v>88</v>
      </c>
      <c r="AY141" s="13" t="s">
        <v>176</v>
      </c>
      <c r="BE141" s="152">
        <f t="shared" si="14"/>
        <v>0</v>
      </c>
      <c r="BF141" s="152">
        <f t="shared" si="15"/>
        <v>0</v>
      </c>
      <c r="BG141" s="152">
        <f t="shared" si="16"/>
        <v>0</v>
      </c>
      <c r="BH141" s="152">
        <f t="shared" si="17"/>
        <v>0</v>
      </c>
      <c r="BI141" s="152">
        <f t="shared" si="18"/>
        <v>0</v>
      </c>
      <c r="BJ141" s="13" t="s">
        <v>88</v>
      </c>
      <c r="BK141" s="152">
        <f t="shared" si="19"/>
        <v>0</v>
      </c>
      <c r="BL141" s="13" t="s">
        <v>182</v>
      </c>
      <c r="BM141" s="151" t="s">
        <v>2618</v>
      </c>
    </row>
    <row r="142" spans="2:65" s="1" customFormat="1" ht="24.25" customHeight="1">
      <c r="B142" s="28"/>
      <c r="C142" s="139" t="s">
        <v>250</v>
      </c>
      <c r="D142" s="139" t="s">
        <v>178</v>
      </c>
      <c r="E142" s="140" t="s">
        <v>2619</v>
      </c>
      <c r="F142" s="141" t="s">
        <v>2620</v>
      </c>
      <c r="G142" s="142" t="s">
        <v>181</v>
      </c>
      <c r="H142" s="143">
        <v>30</v>
      </c>
      <c r="I142" s="144"/>
      <c r="J142" s="145">
        <f t="shared" si="10"/>
        <v>0</v>
      </c>
      <c r="K142" s="146"/>
      <c r="L142" s="28"/>
      <c r="M142" s="147" t="s">
        <v>1</v>
      </c>
      <c r="N142" s="148" t="s">
        <v>41</v>
      </c>
      <c r="P142" s="149">
        <f t="shared" si="11"/>
        <v>0</v>
      </c>
      <c r="Q142" s="149">
        <v>0</v>
      </c>
      <c r="R142" s="149">
        <f t="shared" si="12"/>
        <v>0</v>
      </c>
      <c r="S142" s="149">
        <v>0</v>
      </c>
      <c r="T142" s="150">
        <f t="shared" si="13"/>
        <v>0</v>
      </c>
      <c r="AR142" s="151" t="s">
        <v>182</v>
      </c>
      <c r="AT142" s="151" t="s">
        <v>178</v>
      </c>
      <c r="AU142" s="151" t="s">
        <v>88</v>
      </c>
      <c r="AY142" s="13" t="s">
        <v>176</v>
      </c>
      <c r="BE142" s="152">
        <f t="shared" si="14"/>
        <v>0</v>
      </c>
      <c r="BF142" s="152">
        <f t="shared" si="15"/>
        <v>0</v>
      </c>
      <c r="BG142" s="152">
        <f t="shared" si="16"/>
        <v>0</v>
      </c>
      <c r="BH142" s="152">
        <f t="shared" si="17"/>
        <v>0</v>
      </c>
      <c r="BI142" s="152">
        <f t="shared" si="18"/>
        <v>0</v>
      </c>
      <c r="BJ142" s="13" t="s">
        <v>88</v>
      </c>
      <c r="BK142" s="152">
        <f t="shared" si="19"/>
        <v>0</v>
      </c>
      <c r="BL142" s="13" t="s">
        <v>182</v>
      </c>
      <c r="BM142" s="151" t="s">
        <v>2621</v>
      </c>
    </row>
    <row r="143" spans="2:65" s="1" customFormat="1" ht="24.25" customHeight="1">
      <c r="B143" s="28"/>
      <c r="C143" s="153" t="s">
        <v>254</v>
      </c>
      <c r="D143" s="153" t="s">
        <v>236</v>
      </c>
      <c r="E143" s="154" t="s">
        <v>2622</v>
      </c>
      <c r="F143" s="155" t="s">
        <v>2623</v>
      </c>
      <c r="G143" s="156" t="s">
        <v>334</v>
      </c>
      <c r="H143" s="157">
        <v>140</v>
      </c>
      <c r="I143" s="158"/>
      <c r="J143" s="159">
        <f t="shared" si="10"/>
        <v>0</v>
      </c>
      <c r="K143" s="160"/>
      <c r="L143" s="161"/>
      <c r="M143" s="162" t="s">
        <v>1</v>
      </c>
      <c r="N143" s="163" t="s">
        <v>41</v>
      </c>
      <c r="P143" s="149">
        <f t="shared" si="11"/>
        <v>0</v>
      </c>
      <c r="Q143" s="149">
        <v>1.12E-2</v>
      </c>
      <c r="R143" s="149">
        <f t="shared" si="12"/>
        <v>1.5680000000000001</v>
      </c>
      <c r="S143" s="149">
        <v>0</v>
      </c>
      <c r="T143" s="150">
        <f t="shared" si="13"/>
        <v>0</v>
      </c>
      <c r="AR143" s="151" t="s">
        <v>206</v>
      </c>
      <c r="AT143" s="151" t="s">
        <v>236</v>
      </c>
      <c r="AU143" s="151" t="s">
        <v>88</v>
      </c>
      <c r="AY143" s="13" t="s">
        <v>176</v>
      </c>
      <c r="BE143" s="152">
        <f t="shared" si="14"/>
        <v>0</v>
      </c>
      <c r="BF143" s="152">
        <f t="shared" si="15"/>
        <v>0</v>
      </c>
      <c r="BG143" s="152">
        <f t="shared" si="16"/>
        <v>0</v>
      </c>
      <c r="BH143" s="152">
        <f t="shared" si="17"/>
        <v>0</v>
      </c>
      <c r="BI143" s="152">
        <f t="shared" si="18"/>
        <v>0</v>
      </c>
      <c r="BJ143" s="13" t="s">
        <v>88</v>
      </c>
      <c r="BK143" s="152">
        <f t="shared" si="19"/>
        <v>0</v>
      </c>
      <c r="BL143" s="13" t="s">
        <v>182</v>
      </c>
      <c r="BM143" s="151" t="s">
        <v>2624</v>
      </c>
    </row>
    <row r="144" spans="2:65" s="1" customFormat="1" ht="33" customHeight="1">
      <c r="B144" s="28"/>
      <c r="C144" s="139" t="s">
        <v>258</v>
      </c>
      <c r="D144" s="139" t="s">
        <v>178</v>
      </c>
      <c r="E144" s="140" t="s">
        <v>2625</v>
      </c>
      <c r="F144" s="141" t="s">
        <v>2626</v>
      </c>
      <c r="G144" s="142" t="s">
        <v>334</v>
      </c>
      <c r="H144" s="143">
        <v>1</v>
      </c>
      <c r="I144" s="144"/>
      <c r="J144" s="145">
        <f t="shared" si="10"/>
        <v>0</v>
      </c>
      <c r="K144" s="146"/>
      <c r="L144" s="28"/>
      <c r="M144" s="147" t="s">
        <v>1</v>
      </c>
      <c r="N144" s="148" t="s">
        <v>41</v>
      </c>
      <c r="P144" s="149">
        <f t="shared" si="11"/>
        <v>0</v>
      </c>
      <c r="Q144" s="149">
        <v>0</v>
      </c>
      <c r="R144" s="149">
        <f t="shared" si="12"/>
        <v>0</v>
      </c>
      <c r="S144" s="149">
        <v>0</v>
      </c>
      <c r="T144" s="150">
        <f t="shared" si="13"/>
        <v>0</v>
      </c>
      <c r="AR144" s="151" t="s">
        <v>182</v>
      </c>
      <c r="AT144" s="151" t="s">
        <v>178</v>
      </c>
      <c r="AU144" s="151" t="s">
        <v>88</v>
      </c>
      <c r="AY144" s="13" t="s">
        <v>176</v>
      </c>
      <c r="BE144" s="152">
        <f t="shared" si="14"/>
        <v>0</v>
      </c>
      <c r="BF144" s="152">
        <f t="shared" si="15"/>
        <v>0</v>
      </c>
      <c r="BG144" s="152">
        <f t="shared" si="16"/>
        <v>0</v>
      </c>
      <c r="BH144" s="152">
        <f t="shared" si="17"/>
        <v>0</v>
      </c>
      <c r="BI144" s="152">
        <f t="shared" si="18"/>
        <v>0</v>
      </c>
      <c r="BJ144" s="13" t="s">
        <v>88</v>
      </c>
      <c r="BK144" s="152">
        <f t="shared" si="19"/>
        <v>0</v>
      </c>
      <c r="BL144" s="13" t="s">
        <v>182</v>
      </c>
      <c r="BM144" s="151" t="s">
        <v>2627</v>
      </c>
    </row>
    <row r="145" spans="2:65" s="1" customFormat="1" ht="21.75" customHeight="1">
      <c r="B145" s="28"/>
      <c r="C145" s="153" t="s">
        <v>263</v>
      </c>
      <c r="D145" s="153" t="s">
        <v>236</v>
      </c>
      <c r="E145" s="154" t="s">
        <v>2628</v>
      </c>
      <c r="F145" s="155" t="s">
        <v>2629</v>
      </c>
      <c r="G145" s="156" t="s">
        <v>334</v>
      </c>
      <c r="H145" s="157">
        <v>1</v>
      </c>
      <c r="I145" s="158"/>
      <c r="J145" s="159">
        <f t="shared" si="10"/>
        <v>0</v>
      </c>
      <c r="K145" s="160"/>
      <c r="L145" s="161"/>
      <c r="M145" s="162" t="s">
        <v>1</v>
      </c>
      <c r="N145" s="163" t="s">
        <v>41</v>
      </c>
      <c r="P145" s="149">
        <f t="shared" si="11"/>
        <v>0</v>
      </c>
      <c r="Q145" s="149">
        <v>0</v>
      </c>
      <c r="R145" s="149">
        <f t="shared" si="12"/>
        <v>0</v>
      </c>
      <c r="S145" s="149">
        <v>0</v>
      </c>
      <c r="T145" s="150">
        <f t="shared" si="13"/>
        <v>0</v>
      </c>
      <c r="AR145" s="151" t="s">
        <v>206</v>
      </c>
      <c r="AT145" s="151" t="s">
        <v>236</v>
      </c>
      <c r="AU145" s="151" t="s">
        <v>88</v>
      </c>
      <c r="AY145" s="13" t="s">
        <v>176</v>
      </c>
      <c r="BE145" s="152">
        <f t="shared" si="14"/>
        <v>0</v>
      </c>
      <c r="BF145" s="152">
        <f t="shared" si="15"/>
        <v>0</v>
      </c>
      <c r="BG145" s="152">
        <f t="shared" si="16"/>
        <v>0</v>
      </c>
      <c r="BH145" s="152">
        <f t="shared" si="17"/>
        <v>0</v>
      </c>
      <c r="BI145" s="152">
        <f t="shared" si="18"/>
        <v>0</v>
      </c>
      <c r="BJ145" s="13" t="s">
        <v>88</v>
      </c>
      <c r="BK145" s="152">
        <f t="shared" si="19"/>
        <v>0</v>
      </c>
      <c r="BL145" s="13" t="s">
        <v>182</v>
      </c>
      <c r="BM145" s="151" t="s">
        <v>2630</v>
      </c>
    </row>
    <row r="146" spans="2:65" s="1" customFormat="1" ht="24.25" customHeight="1">
      <c r="B146" s="28"/>
      <c r="C146" s="139" t="s">
        <v>267</v>
      </c>
      <c r="D146" s="139" t="s">
        <v>178</v>
      </c>
      <c r="E146" s="140" t="s">
        <v>2631</v>
      </c>
      <c r="F146" s="141" t="s">
        <v>2632</v>
      </c>
      <c r="G146" s="142" t="s">
        <v>334</v>
      </c>
      <c r="H146" s="143">
        <v>3</v>
      </c>
      <c r="I146" s="144"/>
      <c r="J146" s="145">
        <f t="shared" si="10"/>
        <v>0</v>
      </c>
      <c r="K146" s="146"/>
      <c r="L146" s="28"/>
      <c r="M146" s="147" t="s">
        <v>1</v>
      </c>
      <c r="N146" s="148" t="s">
        <v>41</v>
      </c>
      <c r="P146" s="149">
        <f t="shared" si="11"/>
        <v>0</v>
      </c>
      <c r="Q146" s="149">
        <v>6.3E-3</v>
      </c>
      <c r="R146" s="149">
        <f t="shared" si="12"/>
        <v>1.89E-2</v>
      </c>
      <c r="S146" s="149">
        <v>0</v>
      </c>
      <c r="T146" s="150">
        <f t="shared" si="13"/>
        <v>0</v>
      </c>
      <c r="AR146" s="151" t="s">
        <v>182</v>
      </c>
      <c r="AT146" s="151" t="s">
        <v>178</v>
      </c>
      <c r="AU146" s="151" t="s">
        <v>88</v>
      </c>
      <c r="AY146" s="13" t="s">
        <v>176</v>
      </c>
      <c r="BE146" s="152">
        <f t="shared" si="14"/>
        <v>0</v>
      </c>
      <c r="BF146" s="152">
        <f t="shared" si="15"/>
        <v>0</v>
      </c>
      <c r="BG146" s="152">
        <f t="shared" si="16"/>
        <v>0</v>
      </c>
      <c r="BH146" s="152">
        <f t="shared" si="17"/>
        <v>0</v>
      </c>
      <c r="BI146" s="152">
        <f t="shared" si="18"/>
        <v>0</v>
      </c>
      <c r="BJ146" s="13" t="s">
        <v>88</v>
      </c>
      <c r="BK146" s="152">
        <f t="shared" si="19"/>
        <v>0</v>
      </c>
      <c r="BL146" s="13" t="s">
        <v>182</v>
      </c>
      <c r="BM146" s="151" t="s">
        <v>2633</v>
      </c>
    </row>
    <row r="147" spans="2:65" s="1" customFormat="1" ht="33" customHeight="1">
      <c r="B147" s="28"/>
      <c r="C147" s="153" t="s">
        <v>7</v>
      </c>
      <c r="D147" s="153" t="s">
        <v>236</v>
      </c>
      <c r="E147" s="154" t="s">
        <v>2634</v>
      </c>
      <c r="F147" s="155" t="s">
        <v>2635</v>
      </c>
      <c r="G147" s="156" t="s">
        <v>334</v>
      </c>
      <c r="H147" s="157">
        <v>3</v>
      </c>
      <c r="I147" s="158"/>
      <c r="J147" s="159">
        <f t="shared" si="10"/>
        <v>0</v>
      </c>
      <c r="K147" s="160"/>
      <c r="L147" s="161"/>
      <c r="M147" s="169" t="s">
        <v>1</v>
      </c>
      <c r="N147" s="170" t="s">
        <v>41</v>
      </c>
      <c r="O147" s="166"/>
      <c r="P147" s="167">
        <f t="shared" si="11"/>
        <v>0</v>
      </c>
      <c r="Q147" s="167">
        <v>0.06</v>
      </c>
      <c r="R147" s="167">
        <f t="shared" si="12"/>
        <v>0.18</v>
      </c>
      <c r="S147" s="167">
        <v>0</v>
      </c>
      <c r="T147" s="168">
        <f t="shared" si="13"/>
        <v>0</v>
      </c>
      <c r="AR147" s="151" t="s">
        <v>206</v>
      </c>
      <c r="AT147" s="151" t="s">
        <v>236</v>
      </c>
      <c r="AU147" s="151" t="s">
        <v>88</v>
      </c>
      <c r="AY147" s="13" t="s">
        <v>176</v>
      </c>
      <c r="BE147" s="152">
        <f t="shared" si="14"/>
        <v>0</v>
      </c>
      <c r="BF147" s="152">
        <f t="shared" si="15"/>
        <v>0</v>
      </c>
      <c r="BG147" s="152">
        <f t="shared" si="16"/>
        <v>0</v>
      </c>
      <c r="BH147" s="152">
        <f t="shared" si="17"/>
        <v>0</v>
      </c>
      <c r="BI147" s="152">
        <f t="shared" si="18"/>
        <v>0</v>
      </c>
      <c r="BJ147" s="13" t="s">
        <v>88</v>
      </c>
      <c r="BK147" s="152">
        <f t="shared" si="19"/>
        <v>0</v>
      </c>
      <c r="BL147" s="13" t="s">
        <v>182</v>
      </c>
      <c r="BM147" s="151" t="s">
        <v>2636</v>
      </c>
    </row>
    <row r="148" spans="2:65" s="1" customFormat="1" ht="7" customHeight="1">
      <c r="B148" s="43"/>
      <c r="C148" s="44"/>
      <c r="D148" s="44"/>
      <c r="E148" s="44"/>
      <c r="F148" s="44"/>
      <c r="G148" s="44"/>
      <c r="H148" s="44"/>
      <c r="I148" s="44"/>
      <c r="J148" s="44"/>
      <c r="K148" s="44"/>
      <c r="L148" s="28"/>
    </row>
  </sheetData>
  <sheetProtection algorithmName="SHA-512" hashValue="lbhvCiGtxKCy7Ma3MIrC96SYqBT4LaeoP08DjCUyhmCVFVSlDG2DVRuM4e9TLg4bFbSnGBuqW96InFsW1bgWRg==" saltValue="FLhRXCZcXTPJwA7BkuF25fmJaLNSRSt14rTskpnd78VJBAjFV9mac+o9FphVrkvX2FgwUxxhhE6PA1+Tu/IU3w==" spinCount="100000" sheet="1" objects="1" scenarios="1" formatColumns="0" formatRows="0" autoFilter="0"/>
  <autoFilter ref="C119:K147" xr:uid="{00000000-0009-0000-0000-00000B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Hárky</vt:lpstr>
      </vt:variant>
      <vt:variant>
        <vt:i4>12</vt:i4>
      </vt:variant>
      <vt:variant>
        <vt:lpstr>Pomenované rozsahy</vt:lpstr>
      </vt:variant>
      <vt:variant>
        <vt:i4>24</vt:i4>
      </vt:variant>
    </vt:vector>
  </HeadingPairs>
  <TitlesOfParts>
    <vt:vector size="36" baseType="lpstr">
      <vt:lpstr>Rekapitulácia stavby</vt:lpstr>
      <vt:lpstr>SO 01-1 - Lezecké centrum...</vt:lpstr>
      <vt:lpstr>SO 01-2 - Zdravotechnika</vt:lpstr>
      <vt:lpstr>SO 01-3 - Vykurovanie</vt:lpstr>
      <vt:lpstr>SO 01-4 - Elektroinštalác...</vt:lpstr>
      <vt:lpstr>SO 01-5 - Lokálny zdroj e...</vt:lpstr>
      <vt:lpstr>SO 01-6 - Vzduchotechnika</vt:lpstr>
      <vt:lpstr>SO 01a - Lezecké centrum ...</vt:lpstr>
      <vt:lpstr>SO 02 - Vodovodná prípojka</vt:lpstr>
      <vt:lpstr>SO 03 - Kanalizačná prípojka</vt:lpstr>
      <vt:lpstr>SO 04 - Elektrická prípojka</vt:lpstr>
      <vt:lpstr>SO05 - Dažďová kanalizácia</vt:lpstr>
      <vt:lpstr>'Rekapitulácia stavby'!Názvy_tlače</vt:lpstr>
      <vt:lpstr>'SO 01-1 - Lezecké centrum...'!Názvy_tlače</vt:lpstr>
      <vt:lpstr>'SO 01-2 - Zdravotechnika'!Názvy_tlače</vt:lpstr>
      <vt:lpstr>'SO 01-3 - Vykurovanie'!Názvy_tlače</vt:lpstr>
      <vt:lpstr>'SO 01-4 - Elektroinštalác...'!Názvy_tlače</vt:lpstr>
      <vt:lpstr>'SO 01-5 - Lokálny zdroj e...'!Názvy_tlače</vt:lpstr>
      <vt:lpstr>'SO 01-6 - Vzduchotechnika'!Názvy_tlače</vt:lpstr>
      <vt:lpstr>'SO 01a - Lezecké centrum ...'!Názvy_tlače</vt:lpstr>
      <vt:lpstr>'SO 02 - Vodovodná prípojka'!Názvy_tlače</vt:lpstr>
      <vt:lpstr>'SO 03 - Kanalizačná prípojka'!Názvy_tlače</vt:lpstr>
      <vt:lpstr>'SO 04 - Elektrická prípojka'!Názvy_tlače</vt:lpstr>
      <vt:lpstr>'SO05 - Dažďová kanalizácia'!Názvy_tlače</vt:lpstr>
      <vt:lpstr>'Rekapitulácia stavby'!Oblasť_tlače</vt:lpstr>
      <vt:lpstr>'SO 01-1 - Lezecké centrum...'!Oblasť_tlače</vt:lpstr>
      <vt:lpstr>'SO 01-2 - Zdravotechnika'!Oblasť_tlače</vt:lpstr>
      <vt:lpstr>'SO 01-3 - Vykurovanie'!Oblasť_tlače</vt:lpstr>
      <vt:lpstr>'SO 01-4 - Elektroinštalác...'!Oblasť_tlače</vt:lpstr>
      <vt:lpstr>'SO 01-5 - Lokálny zdroj e...'!Oblasť_tlače</vt:lpstr>
      <vt:lpstr>'SO 01-6 - Vzduchotechnika'!Oblasť_tlače</vt:lpstr>
      <vt:lpstr>'SO 01a - Lezecké centrum ...'!Oblasť_tlače</vt:lpstr>
      <vt:lpstr>'SO 02 - Vodovodná prípojka'!Oblasť_tlače</vt:lpstr>
      <vt:lpstr>'SO 03 - Kanalizačná prípojka'!Oblasť_tlače</vt:lpstr>
      <vt:lpstr>'SO 04 - Elektrická prípojka'!Oblasť_tlače</vt:lpstr>
      <vt:lpstr>'SO05 - Dažďová kanalizácia'!Oblasť_tlače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ACER-NTB\Admin</dc:creator>
  <cp:lastModifiedBy>Katarina Jombikova</cp:lastModifiedBy>
  <dcterms:created xsi:type="dcterms:W3CDTF">2025-03-06T18:22:51Z</dcterms:created>
  <dcterms:modified xsi:type="dcterms:W3CDTF">2025-03-06T21:58:41Z</dcterms:modified>
</cp:coreProperties>
</file>