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katarianajombik/Desktop/HAHASIAH/OVS/OVS_2026/HK_NEOLIT/SP/SP_PLC_HK-NEOLIT/"/>
    </mc:Choice>
  </mc:AlternateContent>
  <xr:revisionPtr revIDLastSave="0" documentId="8_{86E94531-FCB7-9F4D-BC37-A5139AD43CD0}" xr6:coauthVersionLast="47" xr6:coauthVersionMax="47" xr10:uidLastSave="{00000000-0000-0000-0000-000000000000}"/>
  <bookViews>
    <workbookView xWindow="25500" yWindow="600" windowWidth="38620" windowHeight="21100" xr2:uid="{00000000-000D-0000-FFFF-FFFF00000000}"/>
  </bookViews>
  <sheets>
    <sheet name="Rekapitulácia stavby" sheetId="1" r:id="rId1"/>
    <sheet name="SO 02-1 - Prístavba lezec..." sheetId="2" r:id="rId2"/>
    <sheet name="SO 02-2 - Zdravotechnika" sheetId="3" r:id="rId3"/>
    <sheet name="SO 02-3 - Vykurovanie" sheetId="4" r:id="rId4"/>
    <sheet name="SO 02-4 - Elektroinštalác..." sheetId="5" r:id="rId5"/>
    <sheet name="SO 02-5 - Lokálny zdroj e..." sheetId="6" r:id="rId6"/>
    <sheet name="SO 02-6 - MaR" sheetId="7" r:id="rId7"/>
    <sheet name="SO 02-7 - Slaboprúd a roz..." sheetId="8" r:id="rId8"/>
    <sheet name="SO 02-8 - Vzduchotechnika" sheetId="9" r:id="rId9"/>
  </sheets>
  <definedNames>
    <definedName name="_xlnm._FilterDatabase" localSheetId="1" hidden="1">'SO 02-1 - Prístavba lezec...'!$C$147:$K$369</definedName>
    <definedName name="_xlnm._FilterDatabase" localSheetId="2" hidden="1">'SO 02-2 - Zdravotechnika'!$C$122:$K$146</definedName>
    <definedName name="_xlnm._FilterDatabase" localSheetId="3" hidden="1">'SO 02-3 - Vykurovanie'!$C$129:$K$216</definedName>
    <definedName name="_xlnm._FilterDatabase" localSheetId="4" hidden="1">'SO 02-4 - Elektroinštalác...'!$C$123:$K$268</definedName>
    <definedName name="_xlnm._FilterDatabase" localSheetId="5" hidden="1">'SO 02-5 - Lokálny zdroj e...'!$C$123:$K$185</definedName>
    <definedName name="_xlnm._FilterDatabase" localSheetId="6" hidden="1">'SO 02-6 - MaR'!$C$126:$K$270</definedName>
    <definedName name="_xlnm._FilterDatabase" localSheetId="7" hidden="1">'SO 02-7 - Slaboprúd a roz...'!$C$122:$K$157</definedName>
    <definedName name="_xlnm._FilterDatabase" localSheetId="8" hidden="1">'SO 02-8 - Vzduchotechnika'!$C$134:$K$197</definedName>
    <definedName name="_xlnm.Print_Titles" localSheetId="0">'Rekapitulácia stavby'!$92:$92</definedName>
    <definedName name="_xlnm.Print_Titles" localSheetId="1">'SO 02-1 - Prístavba lezec...'!$147:$147</definedName>
    <definedName name="_xlnm.Print_Titles" localSheetId="2">'SO 02-2 - Zdravotechnika'!$122:$122</definedName>
    <definedName name="_xlnm.Print_Titles" localSheetId="3">'SO 02-3 - Vykurovanie'!$129:$129</definedName>
    <definedName name="_xlnm.Print_Titles" localSheetId="4">'SO 02-4 - Elektroinštalác...'!$123:$123</definedName>
    <definedName name="_xlnm.Print_Titles" localSheetId="5">'SO 02-5 - Lokálny zdroj e...'!$123:$123</definedName>
    <definedName name="_xlnm.Print_Titles" localSheetId="6">'SO 02-6 - MaR'!$126:$126</definedName>
    <definedName name="_xlnm.Print_Titles" localSheetId="7">'SO 02-7 - Slaboprúd a roz...'!$122:$122</definedName>
    <definedName name="_xlnm.Print_Titles" localSheetId="8">'SO 02-8 - Vzduchotechnika'!$134:$134</definedName>
    <definedName name="_xlnm.Print_Area" localSheetId="0">'Rekapitulácia stavby'!$D$4:$AO$76,'Rekapitulácia stavby'!$C$82:$AQ$104</definedName>
    <definedName name="_xlnm.Print_Area" localSheetId="1">'SO 02-1 - Prístavba lezec...'!$C$4:$J$76,'SO 02-1 - Prístavba lezec...'!$C$82:$J$127,'SO 02-1 - Prístavba lezec...'!$C$133:$J$369</definedName>
    <definedName name="_xlnm.Print_Area" localSheetId="2">'SO 02-2 - Zdravotechnika'!$C$4:$J$76,'SO 02-2 - Zdravotechnika'!$C$82:$J$102,'SO 02-2 - Zdravotechnika'!$C$108:$J$146</definedName>
    <definedName name="_xlnm.Print_Area" localSheetId="3">'SO 02-3 - Vykurovanie'!$C$4:$J$76,'SO 02-3 - Vykurovanie'!$C$82:$J$109,'SO 02-3 - Vykurovanie'!$C$115:$J$216</definedName>
    <definedName name="_xlnm.Print_Area" localSheetId="4">'SO 02-4 - Elektroinštalác...'!$C$4:$J$76,'SO 02-4 - Elektroinštalác...'!$C$82:$J$103,'SO 02-4 - Elektroinštalác...'!$C$109:$J$268</definedName>
    <definedName name="_xlnm.Print_Area" localSheetId="5">'SO 02-5 - Lokálny zdroj e...'!$C$4:$J$76,'SO 02-5 - Lokálny zdroj e...'!$C$82:$J$103,'SO 02-5 - Lokálny zdroj e...'!$C$109:$J$185</definedName>
    <definedName name="_xlnm.Print_Area" localSheetId="6">'SO 02-6 - MaR'!$C$4:$J$76,'SO 02-6 - MaR'!$C$82:$J$106,'SO 02-6 - MaR'!$C$112:$J$270</definedName>
    <definedName name="_xlnm.Print_Area" localSheetId="7">'SO 02-7 - Slaboprúd a roz...'!$C$4:$J$76,'SO 02-7 - Slaboprúd a roz...'!$C$82:$J$102,'SO 02-7 - Slaboprúd a roz...'!$C$108:$J$157</definedName>
    <definedName name="_xlnm.Print_Area" localSheetId="8">'SO 02-8 - Vzduchotechnika'!$C$4:$J$76,'SO 02-8 - Vzduchotechnika'!$C$82:$J$114,'SO 02-8 - Vzduchotechnika'!$C$120:$J$197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9" l="1"/>
  <c r="J38" i="9"/>
  <c r="AY103" i="1"/>
  <c r="J37" i="9"/>
  <c r="AX103" i="1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1" i="9"/>
  <c r="BH191" i="9"/>
  <c r="BG191" i="9"/>
  <c r="BE191" i="9"/>
  <c r="T191" i="9"/>
  <c r="T190" i="9"/>
  <c r="R191" i="9"/>
  <c r="R190" i="9"/>
  <c r="P191" i="9"/>
  <c r="P190" i="9" s="1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6" i="9"/>
  <c r="BH176" i="9"/>
  <c r="BG176" i="9"/>
  <c r="BE176" i="9"/>
  <c r="T176" i="9"/>
  <c r="T175" i="9"/>
  <c r="R176" i="9"/>
  <c r="R175" i="9"/>
  <c r="P176" i="9"/>
  <c r="P175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131" i="9"/>
  <c r="F131" i="9"/>
  <c r="F129" i="9"/>
  <c r="E127" i="9"/>
  <c r="J93" i="9"/>
  <c r="F93" i="9"/>
  <c r="F91" i="9"/>
  <c r="E89" i="9"/>
  <c r="J26" i="9"/>
  <c r="E26" i="9"/>
  <c r="J94" i="9" s="1"/>
  <c r="J25" i="9"/>
  <c r="J20" i="9"/>
  <c r="E20" i="9"/>
  <c r="F132" i="9" s="1"/>
  <c r="J19" i="9"/>
  <c r="J14" i="9"/>
  <c r="J129" i="9"/>
  <c r="E7" i="9"/>
  <c r="E123" i="9"/>
  <c r="J39" i="8"/>
  <c r="J38" i="8"/>
  <c r="AY102" i="1" s="1"/>
  <c r="J37" i="8"/>
  <c r="AX102" i="1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J119" i="8"/>
  <c r="F119" i="8"/>
  <c r="F117" i="8"/>
  <c r="E115" i="8"/>
  <c r="J93" i="8"/>
  <c r="F93" i="8"/>
  <c r="F91" i="8"/>
  <c r="E89" i="8"/>
  <c r="J26" i="8"/>
  <c r="E26" i="8"/>
  <c r="J94" i="8" s="1"/>
  <c r="J25" i="8"/>
  <c r="J20" i="8"/>
  <c r="E20" i="8"/>
  <c r="F120" i="8"/>
  <c r="J19" i="8"/>
  <c r="J14" i="8"/>
  <c r="J91" i="8"/>
  <c r="E7" i="8"/>
  <c r="E111" i="8" s="1"/>
  <c r="J39" i="7"/>
  <c r="J38" i="7"/>
  <c r="AY101" i="1"/>
  <c r="J37" i="7"/>
  <c r="AX101" i="1"/>
  <c r="BI270" i="7"/>
  <c r="BH270" i="7"/>
  <c r="BG270" i="7"/>
  <c r="BE270" i="7"/>
  <c r="T270" i="7"/>
  <c r="T269" i="7" s="1"/>
  <c r="R270" i="7"/>
  <c r="R269" i="7" s="1"/>
  <c r="P270" i="7"/>
  <c r="P269" i="7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4" i="7"/>
  <c r="BH264" i="7"/>
  <c r="BG264" i="7"/>
  <c r="BE264" i="7"/>
  <c r="T264" i="7"/>
  <c r="R264" i="7"/>
  <c r="P264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8" i="7"/>
  <c r="BH258" i="7"/>
  <c r="BG258" i="7"/>
  <c r="BE258" i="7"/>
  <c r="T258" i="7"/>
  <c r="R258" i="7"/>
  <c r="P258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J123" i="7"/>
  <c r="F123" i="7"/>
  <c r="F121" i="7"/>
  <c r="E119" i="7"/>
  <c r="J93" i="7"/>
  <c r="F93" i="7"/>
  <c r="F91" i="7"/>
  <c r="E89" i="7"/>
  <c r="J26" i="7"/>
  <c r="E26" i="7"/>
  <c r="J94" i="7" s="1"/>
  <c r="J25" i="7"/>
  <c r="J20" i="7"/>
  <c r="E20" i="7"/>
  <c r="F124" i="7" s="1"/>
  <c r="J19" i="7"/>
  <c r="J14" i="7"/>
  <c r="J91" i="7" s="1"/>
  <c r="E7" i="7"/>
  <c r="E85" i="7"/>
  <c r="J39" i="6"/>
  <c r="J38" i="6"/>
  <c r="AY100" i="1" s="1"/>
  <c r="J37" i="6"/>
  <c r="AX100" i="1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0" i="6"/>
  <c r="F120" i="6"/>
  <c r="F118" i="6"/>
  <c r="E116" i="6"/>
  <c r="J93" i="6"/>
  <c r="F93" i="6"/>
  <c r="F91" i="6"/>
  <c r="E89" i="6"/>
  <c r="J26" i="6"/>
  <c r="E26" i="6"/>
  <c r="J121" i="6"/>
  <c r="J25" i="6"/>
  <c r="J20" i="6"/>
  <c r="E20" i="6"/>
  <c r="F94" i="6"/>
  <c r="J19" i="6"/>
  <c r="J14" i="6"/>
  <c r="J118" i="6" s="1"/>
  <c r="E7" i="6"/>
  <c r="E112" i="6"/>
  <c r="J39" i="5"/>
  <c r="J38" i="5"/>
  <c r="AY99" i="1"/>
  <c r="J37" i="5"/>
  <c r="AX99" i="1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0" i="5"/>
  <c r="F120" i="5"/>
  <c r="F118" i="5"/>
  <c r="E116" i="5"/>
  <c r="J93" i="5"/>
  <c r="F93" i="5"/>
  <c r="F91" i="5"/>
  <c r="E89" i="5"/>
  <c r="J26" i="5"/>
  <c r="E26" i="5"/>
  <c r="J121" i="5" s="1"/>
  <c r="J25" i="5"/>
  <c r="J20" i="5"/>
  <c r="E20" i="5"/>
  <c r="F94" i="5" s="1"/>
  <c r="J19" i="5"/>
  <c r="J14" i="5"/>
  <c r="J118" i="5"/>
  <c r="E7" i="5"/>
  <c r="E112" i="5"/>
  <c r="J39" i="4"/>
  <c r="J38" i="4"/>
  <c r="AY98" i="1"/>
  <c r="J37" i="4"/>
  <c r="AX98" i="1"/>
  <c r="BI216" i="4"/>
  <c r="BH216" i="4"/>
  <c r="BG216" i="4"/>
  <c r="BE216" i="4"/>
  <c r="T216" i="4"/>
  <c r="T215" i="4"/>
  <c r="R216" i="4"/>
  <c r="R215" i="4"/>
  <c r="P216" i="4"/>
  <c r="P215" i="4"/>
  <c r="BI214" i="4"/>
  <c r="BH214" i="4"/>
  <c r="BG214" i="4"/>
  <c r="BE214" i="4"/>
  <c r="T214" i="4"/>
  <c r="T213" i="4"/>
  <c r="R214" i="4"/>
  <c r="R213" i="4"/>
  <c r="P214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J126" i="4"/>
  <c r="F126" i="4"/>
  <c r="F124" i="4"/>
  <c r="E122" i="4"/>
  <c r="J93" i="4"/>
  <c r="F93" i="4"/>
  <c r="F91" i="4"/>
  <c r="E89" i="4"/>
  <c r="J26" i="4"/>
  <c r="E26" i="4"/>
  <c r="J127" i="4" s="1"/>
  <c r="J25" i="4"/>
  <c r="J20" i="4"/>
  <c r="E20" i="4"/>
  <c r="F127" i="4" s="1"/>
  <c r="J19" i="4"/>
  <c r="J14" i="4"/>
  <c r="J124" i="4" s="1"/>
  <c r="E7" i="4"/>
  <c r="E118" i="4"/>
  <c r="J39" i="3"/>
  <c r="J38" i="3"/>
  <c r="AY97" i="1" s="1"/>
  <c r="J37" i="3"/>
  <c r="AX97" i="1" s="1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J119" i="3"/>
  <c r="F119" i="3"/>
  <c r="F117" i="3"/>
  <c r="E115" i="3"/>
  <c r="J93" i="3"/>
  <c r="F93" i="3"/>
  <c r="F91" i="3"/>
  <c r="E89" i="3"/>
  <c r="J26" i="3"/>
  <c r="E26" i="3"/>
  <c r="J120" i="3"/>
  <c r="J25" i="3"/>
  <c r="J20" i="3"/>
  <c r="E20" i="3"/>
  <c r="F120" i="3"/>
  <c r="J19" i="3"/>
  <c r="J14" i="3"/>
  <c r="J117" i="3" s="1"/>
  <c r="E7" i="3"/>
  <c r="E111" i="3" s="1"/>
  <c r="J39" i="2"/>
  <c r="J38" i="2"/>
  <c r="AY96" i="1"/>
  <c r="J37" i="2"/>
  <c r="AX96" i="1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5" i="2"/>
  <c r="BH355" i="2"/>
  <c r="BG355" i="2"/>
  <c r="BE355" i="2"/>
  <c r="T355" i="2"/>
  <c r="T354" i="2"/>
  <c r="R355" i="2"/>
  <c r="R354" i="2" s="1"/>
  <c r="P355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4" i="2"/>
  <c r="BH234" i="2"/>
  <c r="BG234" i="2"/>
  <c r="BE234" i="2"/>
  <c r="T234" i="2"/>
  <c r="T233" i="2"/>
  <c r="R234" i="2"/>
  <c r="R233" i="2"/>
  <c r="P234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J144" i="2"/>
  <c r="F144" i="2"/>
  <c r="F142" i="2"/>
  <c r="E140" i="2"/>
  <c r="J93" i="2"/>
  <c r="F93" i="2"/>
  <c r="F91" i="2"/>
  <c r="E89" i="2"/>
  <c r="J26" i="2"/>
  <c r="E26" i="2"/>
  <c r="J145" i="2"/>
  <c r="J25" i="2"/>
  <c r="J20" i="2"/>
  <c r="E20" i="2"/>
  <c r="F145" i="2" s="1"/>
  <c r="J19" i="2"/>
  <c r="J14" i="2"/>
  <c r="J91" i="2" s="1"/>
  <c r="E7" i="2"/>
  <c r="E136" i="2"/>
  <c r="L90" i="1"/>
  <c r="AM90" i="1"/>
  <c r="AM89" i="1"/>
  <c r="L89" i="1"/>
  <c r="AM87" i="1"/>
  <c r="L87" i="1"/>
  <c r="L85" i="1"/>
  <c r="L84" i="1"/>
  <c r="J367" i="2"/>
  <c r="J363" i="2"/>
  <c r="BK358" i="2"/>
  <c r="BK345" i="2"/>
  <c r="BK330" i="2"/>
  <c r="BK318" i="2"/>
  <c r="BK314" i="2"/>
  <c r="J307" i="2"/>
  <c r="BK296" i="2"/>
  <c r="J293" i="2"/>
  <c r="BK287" i="2"/>
  <c r="J283" i="2"/>
  <c r="BK278" i="2"/>
  <c r="J271" i="2"/>
  <c r="BK264" i="2"/>
  <c r="BK261" i="2"/>
  <c r="BK254" i="2"/>
  <c r="BK245" i="2"/>
  <c r="BK242" i="2"/>
  <c r="J237" i="2"/>
  <c r="BK228" i="2"/>
  <c r="J223" i="2"/>
  <c r="J218" i="2"/>
  <c r="BK215" i="2"/>
  <c r="BK207" i="2"/>
  <c r="BK204" i="2"/>
  <c r="BK199" i="2"/>
  <c r="J196" i="2"/>
  <c r="J193" i="2"/>
  <c r="J188" i="2"/>
  <c r="BK185" i="2"/>
  <c r="BK176" i="2"/>
  <c r="BK173" i="2"/>
  <c r="BK165" i="2"/>
  <c r="J162" i="2"/>
  <c r="J158" i="2"/>
  <c r="J155" i="2"/>
  <c r="J152" i="2"/>
  <c r="BK368" i="2"/>
  <c r="BK365" i="2"/>
  <c r="J361" i="2"/>
  <c r="BK353" i="2"/>
  <c r="BK344" i="2"/>
  <c r="J341" i="2"/>
  <c r="BK335" i="2"/>
  <c r="J333" i="2"/>
  <c r="J330" i="2"/>
  <c r="BK324" i="2"/>
  <c r="J318" i="2"/>
  <c r="BK310" i="2"/>
  <c r="J303" i="2"/>
  <c r="BK297" i="2"/>
  <c r="BK291" i="2"/>
  <c r="BK284" i="2"/>
  <c r="BK268" i="2"/>
  <c r="J264" i="2"/>
  <c r="J261" i="2"/>
  <c r="BK252" i="2"/>
  <c r="J249" i="2"/>
  <c r="BK240" i="2"/>
  <c r="BK234" i="2"/>
  <c r="J231" i="2"/>
  <c r="BK225" i="2"/>
  <c r="J222" i="2"/>
  <c r="BK219" i="2"/>
  <c r="BK211" i="2"/>
  <c r="BK200" i="2"/>
  <c r="J195" i="2"/>
  <c r="J186" i="2"/>
  <c r="J176" i="2"/>
  <c r="J173" i="2"/>
  <c r="J166" i="2"/>
  <c r="BK159" i="2"/>
  <c r="J151" i="2"/>
  <c r="J358" i="2"/>
  <c r="BK352" i="2"/>
  <c r="BK343" i="2"/>
  <c r="BK333" i="2"/>
  <c r="J326" i="2"/>
  <c r="BK321" i="2"/>
  <c r="J314" i="2"/>
  <c r="BK309" i="2"/>
  <c r="J306" i="2"/>
  <c r="BK303" i="2"/>
  <c r="J301" i="2"/>
  <c r="J288" i="2"/>
  <c r="BK283" i="2"/>
  <c r="J279" i="2"/>
  <c r="J275" i="2"/>
  <c r="J268" i="2"/>
  <c r="BK255" i="2"/>
  <c r="BK253" i="2"/>
  <c r="J241" i="2"/>
  <c r="J228" i="2"/>
  <c r="BK218" i="2"/>
  <c r="BK209" i="2"/>
  <c r="BK202" i="2"/>
  <c r="J198" i="2"/>
  <c r="J191" i="2"/>
  <c r="BK182" i="2"/>
  <c r="BK177" i="2"/>
  <c r="J160" i="2"/>
  <c r="J352" i="2"/>
  <c r="BK348" i="2"/>
  <c r="BK339" i="2"/>
  <c r="BK337" i="2"/>
  <c r="J332" i="2"/>
  <c r="BK322" i="2"/>
  <c r="J313" i="2"/>
  <c r="BK308" i="2"/>
  <c r="BK300" i="2"/>
  <c r="J291" i="2"/>
  <c r="BK279" i="2"/>
  <c r="BK274" i="2"/>
  <c r="J258" i="2"/>
  <c r="J252" i="2"/>
  <c r="BK247" i="2"/>
  <c r="BK238" i="2"/>
  <c r="BK221" i="2"/>
  <c r="BK216" i="2"/>
  <c r="J206" i="2"/>
  <c r="J202" i="2"/>
  <c r="J189" i="2"/>
  <c r="J185" i="2"/>
  <c r="J182" i="2"/>
  <c r="BK172" i="2"/>
  <c r="J163" i="2"/>
  <c r="BK155" i="2"/>
  <c r="J145" i="3"/>
  <c r="J138" i="3"/>
  <c r="BK133" i="3"/>
  <c r="BK127" i="3"/>
  <c r="BK145" i="3"/>
  <c r="BK141" i="3"/>
  <c r="J135" i="3"/>
  <c r="J129" i="3"/>
  <c r="BK126" i="3"/>
  <c r="J141" i="3"/>
  <c r="J134" i="3"/>
  <c r="J133" i="3"/>
  <c r="J131" i="3"/>
  <c r="J130" i="3"/>
  <c r="BK216" i="4"/>
  <c r="BK212" i="4"/>
  <c r="J208" i="4"/>
  <c r="BK204" i="4"/>
  <c r="BK197" i="4"/>
  <c r="BK194" i="4"/>
  <c r="BK185" i="4"/>
  <c r="J177" i="4"/>
  <c r="J174" i="4"/>
  <c r="J171" i="4"/>
  <c r="J165" i="4"/>
  <c r="BK153" i="4"/>
  <c r="BK148" i="4"/>
  <c r="BK139" i="4"/>
  <c r="BK133" i="4"/>
  <c r="J203" i="4"/>
  <c r="BK196" i="4"/>
  <c r="J186" i="4"/>
  <c r="BK183" i="4"/>
  <c r="J180" i="4"/>
  <c r="BK171" i="4"/>
  <c r="J166" i="4"/>
  <c r="J160" i="4"/>
  <c r="BK154" i="4"/>
  <c r="J150" i="4"/>
  <c r="BK144" i="4"/>
  <c r="BK136" i="4"/>
  <c r="BK214" i="4"/>
  <c r="J209" i="4"/>
  <c r="J201" i="4"/>
  <c r="J195" i="4"/>
  <c r="BK191" i="4"/>
  <c r="BK184" i="4"/>
  <c r="J175" i="4"/>
  <c r="J169" i="4"/>
  <c r="J162" i="4"/>
  <c r="J159" i="4"/>
  <c r="J152" i="4"/>
  <c r="J144" i="4"/>
  <c r="J140" i="4"/>
  <c r="J212" i="4"/>
  <c r="BK203" i="4"/>
  <c r="J193" i="4"/>
  <c r="J183" i="4"/>
  <c r="BK178" i="4"/>
  <c r="J173" i="4"/>
  <c r="BK162" i="4"/>
  <c r="J151" i="4"/>
  <c r="BK146" i="4"/>
  <c r="J138" i="4"/>
  <c r="BK264" i="5"/>
  <c r="J259" i="5"/>
  <c r="J248" i="5"/>
  <c r="J243" i="5"/>
  <c r="J240" i="5"/>
  <c r="BK227" i="5"/>
  <c r="BK205" i="5"/>
  <c r="J194" i="5"/>
  <c r="BK189" i="5"/>
  <c r="J179" i="5"/>
  <c r="J169" i="5"/>
  <c r="BK162" i="5"/>
  <c r="BK151" i="5"/>
  <c r="BK141" i="5"/>
  <c r="BK136" i="5"/>
  <c r="J264" i="5"/>
  <c r="J260" i="5"/>
  <c r="BK256" i="5"/>
  <c r="BK247" i="5"/>
  <c r="BK234" i="5"/>
  <c r="J227" i="5"/>
  <c r="BK219" i="5"/>
  <c r="J216" i="5"/>
  <c r="BK210" i="5"/>
  <c r="J199" i="5"/>
  <c r="J187" i="5"/>
  <c r="J175" i="5"/>
  <c r="J166" i="5"/>
  <c r="J160" i="5"/>
  <c r="BK155" i="5"/>
  <c r="BK148" i="5"/>
  <c r="J143" i="5"/>
  <c r="J135" i="5"/>
  <c r="J256" i="5"/>
  <c r="BK253" i="5"/>
  <c r="J244" i="5"/>
  <c r="J238" i="5"/>
  <c r="J233" i="5"/>
  <c r="J222" i="5"/>
  <c r="BK214" i="5"/>
  <c r="J209" i="5"/>
  <c r="J201" i="5"/>
  <c r="J196" i="5"/>
  <c r="J191" i="5"/>
  <c r="BK183" i="5"/>
  <c r="BK174" i="5"/>
  <c r="BK164" i="5"/>
  <c r="J153" i="5"/>
  <c r="BK147" i="5"/>
  <c r="BK143" i="5"/>
  <c r="J136" i="5"/>
  <c r="J268" i="5"/>
  <c r="J258" i="5"/>
  <c r="BK252" i="5"/>
  <c r="J239" i="5"/>
  <c r="BK232" i="5"/>
  <c r="J224" i="5"/>
  <c r="BK218" i="5"/>
  <c r="J212" i="5"/>
  <c r="J198" i="5"/>
  <c r="BK188" i="5"/>
  <c r="BK185" i="5"/>
  <c r="BK179" i="5"/>
  <c r="J172" i="5"/>
  <c r="J168" i="5"/>
  <c r="BK160" i="5"/>
  <c r="BK156" i="5"/>
  <c r="BK153" i="5"/>
  <c r="BK137" i="5"/>
  <c r="BK130" i="5"/>
  <c r="BK184" i="6"/>
  <c r="BK177" i="6"/>
  <c r="BK165" i="6"/>
  <c r="J160" i="6"/>
  <c r="BK152" i="6"/>
  <c r="J148" i="6"/>
  <c r="BK138" i="6"/>
  <c r="BK175" i="6"/>
  <c r="J169" i="6"/>
  <c r="BK153" i="6"/>
  <c r="J146" i="6"/>
  <c r="BK142" i="6"/>
  <c r="J136" i="6"/>
  <c r="J127" i="6"/>
  <c r="J178" i="6"/>
  <c r="BK173" i="6"/>
  <c r="BK167" i="6"/>
  <c r="BK160" i="6"/>
  <c r="BK154" i="6"/>
  <c r="J140" i="6"/>
  <c r="BK133" i="6"/>
  <c r="BK129" i="6"/>
  <c r="BK181" i="6"/>
  <c r="J167" i="6"/>
  <c r="J159" i="6"/>
  <c r="J156" i="6"/>
  <c r="J150" i="6"/>
  <c r="J141" i="6"/>
  <c r="BK132" i="6"/>
  <c r="J128" i="6"/>
  <c r="BK265" i="7"/>
  <c r="J262" i="7"/>
  <c r="J250" i="7"/>
  <c r="BK239" i="7"/>
  <c r="J231" i="7"/>
  <c r="BK223" i="7"/>
  <c r="BK219" i="7"/>
  <c r="J213" i="7"/>
  <c r="J209" i="7"/>
  <c r="BK197" i="7"/>
  <c r="BK189" i="7"/>
  <c r="J182" i="7"/>
  <c r="BK175" i="7"/>
  <c r="BK169" i="7"/>
  <c r="BK162" i="7"/>
  <c r="J151" i="7"/>
  <c r="BK140" i="7"/>
  <c r="J131" i="7"/>
  <c r="BK264" i="7"/>
  <c r="J256" i="7"/>
  <c r="J248" i="7"/>
  <c r="BK240" i="7"/>
  <c r="J226" i="7"/>
  <c r="BK222" i="7"/>
  <c r="J208" i="7"/>
  <c r="BK203" i="7"/>
  <c r="J198" i="7"/>
  <c r="J191" i="7"/>
  <c r="J186" i="7"/>
  <c r="BK174" i="7"/>
  <c r="J167" i="7"/>
  <c r="J161" i="7"/>
  <c r="BK152" i="7"/>
  <c r="BK144" i="7"/>
  <c r="BK214" i="7"/>
  <c r="BK200" i="7"/>
  <c r="BK192" i="7"/>
  <c r="J180" i="7"/>
  <c r="BK173" i="7"/>
  <c r="BK161" i="7"/>
  <c r="J149" i="7"/>
  <c r="J143" i="7"/>
  <c r="BK130" i="7"/>
  <c r="J260" i="7"/>
  <c r="BK250" i="7"/>
  <c r="BK241" i="7"/>
  <c r="BK235" i="7"/>
  <c r="BK228" i="7"/>
  <c r="BK217" i="7"/>
  <c r="BK210" i="7"/>
  <c r="BK207" i="7"/>
  <c r="BK204" i="7"/>
  <c r="BK191" i="7"/>
  <c r="J181" i="7"/>
  <c r="J171" i="7"/>
  <c r="BK164" i="7"/>
  <c r="J156" i="7"/>
  <c r="J152" i="7"/>
  <c r="J146" i="7"/>
  <c r="J141" i="7"/>
  <c r="BK131" i="7"/>
  <c r="J149" i="8"/>
  <c r="BK143" i="8"/>
  <c r="J131" i="8"/>
  <c r="BK156" i="8"/>
  <c r="BK144" i="8"/>
  <c r="BK137" i="8"/>
  <c r="J156" i="8"/>
  <c r="J147" i="8"/>
  <c r="J143" i="8"/>
  <c r="J136" i="8"/>
  <c r="BK131" i="8"/>
  <c r="J127" i="8"/>
  <c r="BK150" i="8"/>
  <c r="J140" i="8"/>
  <c r="BK133" i="8"/>
  <c r="J193" i="9"/>
  <c r="BK185" i="9"/>
  <c r="J168" i="9"/>
  <c r="J195" i="9"/>
  <c r="BK186" i="9"/>
  <c r="J181" i="9"/>
  <c r="BK164" i="9"/>
  <c r="BK160" i="9"/>
  <c r="J152" i="9"/>
  <c r="J142" i="9"/>
  <c r="BK197" i="9"/>
  <c r="J184" i="9"/>
  <c r="BK170" i="9"/>
  <c r="BK156" i="9"/>
  <c r="BK149" i="9"/>
  <c r="BK143" i="9"/>
  <c r="BK195" i="9"/>
  <c r="BK189" i="9"/>
  <c r="BK182" i="9"/>
  <c r="BK176" i="9"/>
  <c r="BK169" i="9"/>
  <c r="BK165" i="9"/>
  <c r="J155" i="9"/>
  <c r="BK147" i="9"/>
  <c r="J143" i="9"/>
  <c r="J369" i="2"/>
  <c r="J364" i="2"/>
  <c r="BK359" i="2"/>
  <c r="J344" i="2"/>
  <c r="BK325" i="2"/>
  <c r="J316" i="2"/>
  <c r="BK301" i="2"/>
  <c r="J295" i="2"/>
  <c r="BK292" i="2"/>
  <c r="BK285" i="2"/>
  <c r="J282" i="2"/>
  <c r="BK276" i="2"/>
  <c r="J270" i="2"/>
  <c r="BK262" i="2"/>
  <c r="J256" i="2"/>
  <c r="BK249" i="2"/>
  <c r="J243" i="2"/>
  <c r="J238" i="2"/>
  <c r="BK231" i="2"/>
  <c r="J226" i="2"/>
  <c r="BK224" i="2"/>
  <c r="J217" i="2"/>
  <c r="BK213" i="2"/>
  <c r="BK206" i="2"/>
  <c r="BK203" i="2"/>
  <c r="BK194" i="2"/>
  <c r="BK190" i="2"/>
  <c r="J183" i="2"/>
  <c r="BK175" i="2"/>
  <c r="J172" i="2"/>
  <c r="BK164" i="2"/>
  <c r="J161" i="2"/>
  <c r="BK157" i="2"/>
  <c r="J154" i="2"/>
  <c r="BK151" i="2"/>
  <c r="BK367" i="2"/>
  <c r="BK363" i="2"/>
  <c r="BK360" i="2"/>
  <c r="J347" i="2"/>
  <c r="BK342" i="2"/>
  <c r="J337" i="2"/>
  <c r="BK332" i="2"/>
  <c r="J329" i="2"/>
  <c r="BK320" i="2"/>
  <c r="BK313" i="2"/>
  <c r="BK307" i="2"/>
  <c r="BK302" i="2"/>
  <c r="J296" i="2"/>
  <c r="BK289" i="2"/>
  <c r="BK275" i="2"/>
  <c r="BK266" i="2"/>
  <c r="BK263" i="2"/>
  <c r="BK260" i="2"/>
  <c r="J251" i="2"/>
  <c r="J244" i="2"/>
  <c r="J239" i="2"/>
  <c r="BK232" i="2"/>
  <c r="J229" i="2"/>
  <c r="J224" i="2"/>
  <c r="J221" i="2"/>
  <c r="J215" i="2"/>
  <c r="J209" i="2"/>
  <c r="J197" i="2"/>
  <c r="BK193" i="2"/>
  <c r="BK178" i="2"/>
  <c r="J175" i="2"/>
  <c r="BK171" i="2"/>
  <c r="BK169" i="2"/>
  <c r="BK161" i="2"/>
  <c r="BK152" i="2"/>
  <c r="BK361" i="2"/>
  <c r="J353" i="2"/>
  <c r="J345" i="2"/>
  <c r="J339" i="2"/>
  <c r="BK329" i="2"/>
  <c r="J322" i="2"/>
  <c r="J317" i="2"/>
  <c r="J310" i="2"/>
  <c r="J304" i="2"/>
  <c r="BK295" i="2"/>
  <c r="J285" i="2"/>
  <c r="BK281" i="2"/>
  <c r="J277" i="2"/>
  <c r="BK270" i="2"/>
  <c r="J267" i="2"/>
  <c r="J266" i="2"/>
  <c r="J260" i="2"/>
  <c r="BK149" i="4"/>
  <c r="J142" i="4"/>
  <c r="J134" i="4"/>
  <c r="J207" i="4"/>
  <c r="BK195" i="4"/>
  <c r="BK186" i="4"/>
  <c r="BK176" i="4"/>
  <c r="J170" i="4"/>
  <c r="BK156" i="4"/>
  <c r="BK150" i="4"/>
  <c r="J143" i="4"/>
  <c r="BK267" i="5"/>
  <c r="BK261" i="5"/>
  <c r="J253" i="5"/>
  <c r="BK246" i="5"/>
  <c r="BK237" i="5"/>
  <c r="J213" i="5"/>
  <c r="J206" i="5"/>
  <c r="J202" i="5"/>
  <c r="BK193" i="5"/>
  <c r="J183" i="5"/>
  <c r="BK170" i="5"/>
  <c r="BK163" i="5"/>
  <c r="BK152" i="5"/>
  <c r="J148" i="5"/>
  <c r="J140" i="5"/>
  <c r="J133" i="5"/>
  <c r="BK265" i="5"/>
  <c r="J261" i="5"/>
  <c r="J252" i="5"/>
  <c r="J246" i="5"/>
  <c r="J231" i="5"/>
  <c r="BK226" i="5"/>
  <c r="J218" i="5"/>
  <c r="BK208" i="5"/>
  <c r="BK207" i="5"/>
  <c r="BK206" i="5"/>
  <c r="J204" i="5"/>
  <c r="BK202" i="5"/>
  <c r="BK191" i="5"/>
  <c r="J181" i="5"/>
  <c r="J171" i="5"/>
  <c r="J162" i="5"/>
  <c r="J156" i="5"/>
  <c r="J147" i="5"/>
  <c r="BK140" i="5"/>
  <c r="J128" i="5"/>
  <c r="J254" i="5"/>
  <c r="BK249" i="5"/>
  <c r="J242" i="5"/>
  <c r="BK236" i="5"/>
  <c r="J232" i="5"/>
  <c r="BK225" i="5"/>
  <c r="J220" i="5"/>
  <c r="BK212" i="5"/>
  <c r="J205" i="5"/>
  <c r="J197" i="5"/>
  <c r="BK192" i="5"/>
  <c r="J184" i="5"/>
  <c r="BK178" i="5"/>
  <c r="BK172" i="5"/>
  <c r="BK158" i="5"/>
  <c r="J151" i="5"/>
  <c r="J144" i="5"/>
  <c r="BK135" i="5"/>
  <c r="J130" i="5"/>
  <c r="J267" i="5"/>
  <c r="J257" i="5"/>
  <c r="BK251" i="5"/>
  <c r="J237" i="5"/>
  <c r="BK229" i="5"/>
  <c r="BK222" i="5"/>
  <c r="BK215" i="5"/>
  <c r="BK211" i="5"/>
  <c r="BK201" i="5"/>
  <c r="J192" i="5"/>
  <c r="BK182" i="5"/>
  <c r="J174" i="5"/>
  <c r="BK169" i="5"/>
  <c r="BK161" i="5"/>
  <c r="J154" i="5"/>
  <c r="BK142" i="5"/>
  <c r="BK133" i="5"/>
  <c r="BK128" i="5"/>
  <c r="J182" i="6"/>
  <c r="J173" i="6"/>
  <c r="J162" i="6"/>
  <c r="BK156" i="6"/>
  <c r="BK149" i="6"/>
  <c r="J142" i="6"/>
  <c r="J179" i="6"/>
  <c r="BK172" i="6"/>
  <c r="J165" i="6"/>
  <c r="BK151" i="6"/>
  <c r="BK143" i="6"/>
  <c r="J137" i="6"/>
  <c r="J133" i="6"/>
  <c r="J185" i="6"/>
  <c r="BK176" i="6"/>
  <c r="BK171" i="6"/>
  <c r="BK164" i="6"/>
  <c r="BK155" i="6"/>
  <c r="BK145" i="6"/>
  <c r="BK134" i="6"/>
  <c r="J130" i="6"/>
  <c r="BK174" i="6"/>
  <c r="J166" i="6"/>
  <c r="J158" i="6"/>
  <c r="J154" i="6"/>
  <c r="BK148" i="6"/>
  <c r="BK140" i="6"/>
  <c r="J270" i="7"/>
  <c r="J264" i="7"/>
  <c r="BK259" i="7"/>
  <c r="BK254" i="7"/>
  <c r="BK243" i="7"/>
  <c r="BK232" i="7"/>
  <c r="BK229" i="7"/>
  <c r="J222" i="7"/>
  <c r="J216" i="7"/>
  <c r="BK211" i="7"/>
  <c r="J201" i="7"/>
  <c r="J190" i="7"/>
  <c r="J184" i="7"/>
  <c r="J178" i="7"/>
  <c r="J172" i="7"/>
  <c r="J165" i="7"/>
  <c r="BK160" i="7"/>
  <c r="BK148" i="7"/>
  <c r="J137" i="7"/>
  <c r="BK268" i="7"/>
  <c r="BK262" i="7"/>
  <c r="BK255" i="7"/>
  <c r="J247" i="7"/>
  <c r="J232" i="7"/>
  <c r="J224" i="7"/>
  <c r="J217" i="7"/>
  <c r="BK205" i="7"/>
  <c r="J199" i="7"/>
  <c r="J193" i="7"/>
  <c r="BK182" i="7"/>
  <c r="BK176" i="7"/>
  <c r="BK168" i="7"/>
  <c r="BK158" i="7"/>
  <c r="BK154" i="7"/>
  <c r="BK141" i="7"/>
  <c r="J140" i="7"/>
  <c r="J139" i="7"/>
  <c r="BK138" i="7"/>
  <c r="BK136" i="7"/>
  <c r="J135" i="7"/>
  <c r="BK134" i="7"/>
  <c r="J133" i="7"/>
  <c r="BK132" i="7"/>
  <c r="J130" i="7"/>
  <c r="BK267" i="7"/>
  <c r="BK263" i="7"/>
  <c r="BK260" i="7"/>
  <c r="J258" i="7"/>
  <c r="BK257" i="7"/>
  <c r="J255" i="7"/>
  <c r="J254" i="7"/>
  <c r="BK251" i="7"/>
  <c r="J249" i="7"/>
  <c r="BK247" i="7"/>
  <c r="BK246" i="7"/>
  <c r="J245" i="7"/>
  <c r="BK244" i="7"/>
  <c r="J243" i="7"/>
  <c r="J239" i="7"/>
  <c r="J235" i="7"/>
  <c r="J234" i="7"/>
  <c r="J233" i="7"/>
  <c r="J229" i="7"/>
  <c r="BK224" i="7"/>
  <c r="BK213" i="7"/>
  <c r="BK198" i="7"/>
  <c r="BK195" i="7"/>
  <c r="BK183" i="7"/>
  <c r="J174" i="7"/>
  <c r="BK165" i="7"/>
  <c r="J154" i="7"/>
  <c r="J144" i="7"/>
  <c r="J138" i="7"/>
  <c r="BK261" i="7"/>
  <c r="J251" i="7"/>
  <c r="BK242" i="7"/>
  <c r="BK237" i="7"/>
  <c r="J230" i="7"/>
  <c r="BK220" i="7"/>
  <c r="J211" i="7"/>
  <c r="BK208" i="7"/>
  <c r="J203" i="7"/>
  <c r="BK194" i="7"/>
  <c r="BK184" i="7"/>
  <c r="BK172" i="7"/>
  <c r="BK166" i="7"/>
  <c r="J157" i="7"/>
  <c r="BK151" i="7"/>
  <c r="BK145" i="7"/>
  <c r="BK135" i="7"/>
  <c r="BK133" i="7"/>
  <c r="J150" i="8"/>
  <c r="J145" i="8"/>
  <c r="BK136" i="8"/>
  <c r="J126" i="8"/>
  <c r="J151" i="8"/>
  <c r="BK139" i="8"/>
  <c r="BK128" i="8"/>
  <c r="BK151" i="8"/>
  <c r="J146" i="8"/>
  <c r="J137" i="8"/>
  <c r="J132" i="8"/>
  <c r="J128" i="8"/>
  <c r="BK152" i="8"/>
  <c r="BK141" i="8"/>
  <c r="J134" i="8"/>
  <c r="BK127" i="8"/>
  <c r="BK188" i="9"/>
  <c r="BK172" i="9"/>
  <c r="J164" i="9"/>
  <c r="BK157" i="9"/>
  <c r="J189" i="9"/>
  <c r="BK184" i="9"/>
  <c r="J173" i="9"/>
  <c r="J161" i="9"/>
  <c r="BK155" i="9"/>
  <c r="J149" i="9"/>
  <c r="J140" i="9"/>
  <c r="J194" i="9"/>
  <c r="BK181" i="9"/>
  <c r="J165" i="9"/>
  <c r="BK150" i="9"/>
  <c r="BK144" i="9"/>
  <c r="BK161" i="9"/>
  <c r="BK151" i="9"/>
  <c r="J144" i="9"/>
  <c r="BK139" i="9"/>
  <c r="J368" i="2"/>
  <c r="J365" i="2"/>
  <c r="J360" i="2"/>
  <c r="J355" i="2"/>
  <c r="BK331" i="2"/>
  <c r="J321" i="2"/>
  <c r="BK315" i="2"/>
  <c r="BK312" i="2"/>
  <c r="J298" i="2"/>
  <c r="BK294" i="2"/>
  <c r="J290" i="2"/>
  <c r="J284" i="2"/>
  <c r="J281" i="2"/>
  <c r="BK272" i="2"/>
  <c r="J263" i="2"/>
  <c r="BK257" i="2"/>
  <c r="J253" i="2"/>
  <c r="BK244" i="2"/>
  <c r="J240" i="2"/>
  <c r="J234" i="2"/>
  <c r="BK229" i="2"/>
  <c r="J225" i="2"/>
  <c r="J219" i="2"/>
  <c r="J216" i="2"/>
  <c r="BK212" i="2"/>
  <c r="BK205" i="2"/>
  <c r="J200" i="2"/>
  <c r="BK198" i="2"/>
  <c r="BK191" i="2"/>
  <c r="J187" i="2"/>
  <c r="J181" i="2"/>
  <c r="J174" i="2"/>
  <c r="BK170" i="2"/>
  <c r="BK163" i="2"/>
  <c r="BK160" i="2"/>
  <c r="BK156" i="2"/>
  <c r="J153" i="2"/>
  <c r="BK369" i="2"/>
  <c r="BK364" i="2"/>
  <c r="BK362" i="2"/>
  <c r="J359" i="2"/>
  <c r="J349" i="2"/>
  <c r="J343" i="2"/>
  <c r="J338" i="2"/>
  <c r="J334" i="2"/>
  <c r="J331" i="2"/>
  <c r="BK326" i="2"/>
  <c r="J319" i="2"/>
  <c r="BK311" i="2"/>
  <c r="BK306" i="2"/>
  <c r="BK298" i="2"/>
  <c r="BK293" i="2"/>
  <c r="BK288" i="2"/>
  <c r="BK271" i="2"/>
  <c r="J265" i="2"/>
  <c r="J262" i="2"/>
  <c r="J257" i="2"/>
  <c r="J250" i="2"/>
  <c r="BK241" i="2"/>
  <c r="BK237" i="2"/>
  <c r="J230" i="2"/>
  <c r="J227" i="2"/>
  <c r="BK223" i="2"/>
  <c r="J220" i="2"/>
  <c r="J213" i="2"/>
  <c r="J204" i="2"/>
  <c r="BK196" i="2"/>
  <c r="J190" i="2"/>
  <c r="J177" i="2"/>
  <c r="BK174" i="2"/>
  <c r="J170" i="2"/>
  <c r="J165" i="2"/>
  <c r="J157" i="2"/>
  <c r="J362" i="2"/>
  <c r="BK355" i="2"/>
  <c r="J348" i="2"/>
  <c r="BK341" i="2"/>
  <c r="BK334" i="2"/>
  <c r="J328" i="2"/>
  <c r="J325" i="2"/>
  <c r="J320" i="2"/>
  <c r="J312" i="2"/>
  <c r="J308" i="2"/>
  <c r="J305" i="2"/>
  <c r="J302" i="2"/>
  <c r="J300" i="2"/>
  <c r="J287" i="2"/>
  <c r="BK282" i="2"/>
  <c r="J278" i="2"/>
  <c r="J274" i="2"/>
  <c r="BK258" i="2"/>
  <c r="BK248" i="2"/>
  <c r="J242" i="2"/>
  <c r="J232" i="2"/>
  <c r="BK222" i="2"/>
  <c r="J212" i="2"/>
  <c r="J208" i="2"/>
  <c r="J201" i="2"/>
  <c r="BK197" i="2"/>
  <c r="BK189" i="2"/>
  <c r="BK179" i="2"/>
  <c r="J171" i="2"/>
  <c r="J164" i="2"/>
  <c r="AS95" i="1"/>
  <c r="J324" i="2"/>
  <c r="BK317" i="2"/>
  <c r="J315" i="2"/>
  <c r="J309" i="2"/>
  <c r="BK304" i="2"/>
  <c r="J294" i="2"/>
  <c r="BK290" i="2"/>
  <c r="BK277" i="2"/>
  <c r="J272" i="2"/>
  <c r="BK265" i="2"/>
  <c r="J255" i="2"/>
  <c r="BK250" i="2"/>
  <c r="J245" i="2"/>
  <c r="BK230" i="2"/>
  <c r="BK217" i="2"/>
  <c r="BK210" i="2"/>
  <c r="J205" i="2"/>
  <c r="BK201" i="2"/>
  <c r="BK188" i="2"/>
  <c r="BK183" i="2"/>
  <c r="J179" i="2"/>
  <c r="J168" i="2"/>
  <c r="BK162" i="2"/>
  <c r="J156" i="2"/>
  <c r="BK153" i="2"/>
  <c r="BK144" i="3"/>
  <c r="BK137" i="3"/>
  <c r="J132" i="3"/>
  <c r="J126" i="3"/>
  <c r="J144" i="3"/>
  <c r="BK138" i="3"/>
  <c r="J137" i="3"/>
  <c r="BK134" i="3"/>
  <c r="BK128" i="3"/>
  <c r="J143" i="3"/>
  <c r="BK140" i="3"/>
  <c r="J128" i="3"/>
  <c r="J216" i="4"/>
  <c r="BK209" i="4"/>
  <c r="BK201" i="4"/>
  <c r="J196" i="4"/>
  <c r="BK192" i="4"/>
  <c r="BK189" i="4"/>
  <c r="J181" i="4"/>
  <c r="BK172" i="4"/>
  <c r="J167" i="4"/>
  <c r="BK159" i="4"/>
  <c r="BK151" i="4"/>
  <c r="BK140" i="4"/>
  <c r="J136" i="4"/>
  <c r="BK207" i="4"/>
  <c r="BK202" i="4"/>
  <c r="J191" i="4"/>
  <c r="J184" i="4"/>
  <c r="BK181" i="4"/>
  <c r="BK177" i="4"/>
  <c r="BK168" i="4"/>
  <c r="J163" i="4"/>
  <c r="BK157" i="4"/>
  <c r="BK152" i="4"/>
  <c r="J145" i="4"/>
  <c r="BK138" i="4"/>
  <c r="BK134" i="4"/>
  <c r="J210" i="4"/>
  <c r="J202" i="4"/>
  <c r="J197" i="4"/>
  <c r="J192" i="4"/>
  <c r="BK187" i="4"/>
  <c r="J178" i="4"/>
  <c r="J172" i="4"/>
  <c r="BK167" i="4"/>
  <c r="BK160" i="4"/>
  <c r="J157" i="4"/>
  <c r="BK147" i="4"/>
  <c r="BK143" i="4"/>
  <c r="J139" i="4"/>
  <c r="J214" i="4"/>
  <c r="J204" i="4"/>
  <c r="J194" i="4"/>
  <c r="J189" i="4"/>
  <c r="J179" i="4"/>
  <c r="BK174" i="4"/>
  <c r="BK166" i="4"/>
  <c r="BK161" i="4"/>
  <c r="J149" i="4"/>
  <c r="BK145" i="4"/>
  <c r="BK135" i="4"/>
  <c r="J262" i="5"/>
  <c r="BK255" i="5"/>
  <c r="J247" i="5"/>
  <c r="BK242" i="5"/>
  <c r="J235" i="5"/>
  <c r="J226" i="5"/>
  <c r="BK209" i="5"/>
  <c r="J195" i="5"/>
  <c r="J186" i="5"/>
  <c r="BK177" i="5"/>
  <c r="BK167" i="5"/>
  <c r="J161" i="5"/>
  <c r="BK150" i="5"/>
  <c r="J145" i="5"/>
  <c r="J137" i="5"/>
  <c r="J127" i="5"/>
  <c r="BK262" i="5"/>
  <c r="BK257" i="5"/>
  <c r="J249" i="5"/>
  <c r="BK241" i="5"/>
  <c r="BK233" i="5"/>
  <c r="BK223" i="5"/>
  <c r="J217" i="5"/>
  <c r="BK213" i="5"/>
  <c r="BK200" i="5"/>
  <c r="J190" i="5"/>
  <c r="J178" i="5"/>
  <c r="J167" i="5"/>
  <c r="BK159" i="5"/>
  <c r="J152" i="5"/>
  <c r="BK145" i="5"/>
  <c r="J138" i="5"/>
  <c r="BK258" i="5"/>
  <c r="J245" i="5"/>
  <c r="BK239" i="5"/>
  <c r="J234" i="5"/>
  <c r="J229" i="5"/>
  <c r="BK221" i="5"/>
  <c r="BK216" i="5"/>
  <c r="J210" i="5"/>
  <c r="BK199" i="5"/>
  <c r="BK195" i="5"/>
  <c r="J189" i="5"/>
  <c r="J182" i="5"/>
  <c r="BK176" i="5"/>
  <c r="BK168" i="5"/>
  <c r="J155" i="5"/>
  <c r="J150" i="5"/>
  <c r="J142" i="5"/>
  <c r="BK134" i="5"/>
  <c r="BK268" i="5"/>
  <c r="J255" i="5"/>
  <c r="BK245" i="5"/>
  <c r="J236" i="5"/>
  <c r="BK228" i="5"/>
  <c r="J221" i="5"/>
  <c r="J214" i="5"/>
  <c r="J203" i="5"/>
  <c r="BK194" i="5"/>
  <c r="BK186" i="5"/>
  <c r="BK181" i="5"/>
  <c r="BK175" i="5"/>
  <c r="J170" i="5"/>
  <c r="J163" i="5"/>
  <c r="J159" i="5"/>
  <c r="BK138" i="5"/>
  <c r="BK132" i="5"/>
  <c r="BK127" i="5"/>
  <c r="BK179" i="6"/>
  <c r="J175" i="6"/>
  <c r="BK161" i="6"/>
  <c r="J153" i="6"/>
  <c r="J144" i="6"/>
  <c r="BK130" i="6"/>
  <c r="J176" i="6"/>
  <c r="J170" i="6"/>
  <c r="J164" i="6"/>
  <c r="BK147" i="6"/>
  <c r="J138" i="6"/>
  <c r="J134" i="6"/>
  <c r="BK128" i="6"/>
  <c r="J181" i="6"/>
  <c r="J172" i="6"/>
  <c r="BK166" i="6"/>
  <c r="BK158" i="6"/>
  <c r="J149" i="6"/>
  <c r="J139" i="6"/>
  <c r="J132" i="6"/>
  <c r="J184" i="6"/>
  <c r="J168" i="6"/>
  <c r="J161" i="6"/>
  <c r="J155" i="6"/>
  <c r="J151" i="6"/>
  <c r="J143" i="6"/>
  <c r="BK136" i="6"/>
  <c r="J129" i="6"/>
  <c r="J267" i="7"/>
  <c r="J263" i="7"/>
  <c r="BK256" i="7"/>
  <c r="J246" i="7"/>
  <c r="BK238" i="7"/>
  <c r="BK230" i="7"/>
  <c r="BK226" i="7"/>
  <c r="J220" i="7"/>
  <c r="J214" i="7"/>
  <c r="J210" i="7"/>
  <c r="J200" i="7"/>
  <c r="BK186" i="7"/>
  <c r="BK180" i="7"/>
  <c r="J176" i="7"/>
  <c r="J168" i="7"/>
  <c r="BK159" i="7"/>
  <c r="BK146" i="7"/>
  <c r="J136" i="7"/>
  <c r="BK266" i="7"/>
  <c r="J259" i="7"/>
  <c r="J252" i="7"/>
  <c r="J241" i="7"/>
  <c r="BK227" i="7"/>
  <c r="BK221" i="7"/>
  <c r="J206" i="7"/>
  <c r="BK201" i="7"/>
  <c r="J195" i="7"/>
  <c r="BK190" i="7"/>
  <c r="BK181" i="7"/>
  <c r="J173" i="7"/>
  <c r="J164" i="7"/>
  <c r="BK156" i="7"/>
  <c r="J153" i="7"/>
  <c r="BK147" i="7"/>
  <c r="J223" i="7"/>
  <c r="J207" i="7"/>
  <c r="J197" i="7"/>
  <c r="BK187" i="7"/>
  <c r="BK178" i="7"/>
  <c r="BK171" i="7"/>
  <c r="J160" i="7"/>
  <c r="J150" i="7"/>
  <c r="J142" i="7"/>
  <c r="BK270" i="7"/>
  <c r="BK258" i="7"/>
  <c r="J244" i="7"/>
  <c r="J238" i="7"/>
  <c r="BK234" i="7"/>
  <c r="J225" i="7"/>
  <c r="BK212" i="7"/>
  <c r="BK206" i="7"/>
  <c r="BK199" i="7"/>
  <c r="J187" i="7"/>
  <c r="BK179" i="7"/>
  <c r="J169" i="7"/>
  <c r="J163" i="7"/>
  <c r="BK155" i="7"/>
  <c r="J148" i="7"/>
  <c r="BK137" i="7"/>
  <c r="J153" i="8"/>
  <c r="BK148" i="8"/>
  <c r="BK140" i="8"/>
  <c r="J129" i="8"/>
  <c r="J154" i="8"/>
  <c r="J141" i="8"/>
  <c r="J135" i="8"/>
  <c r="BK153" i="8"/>
  <c r="J148" i="8"/>
  <c r="J142" i="8"/>
  <c r="BK134" i="8"/>
  <c r="J130" i="8"/>
  <c r="BK157" i="8"/>
  <c r="J144" i="8"/>
  <c r="BK135" i="8"/>
  <c r="BK132" i="8"/>
  <c r="J182" i="9"/>
  <c r="J169" i="9"/>
  <c r="BK158" i="9"/>
  <c r="BK194" i="9"/>
  <c r="J185" i="9"/>
  <c r="J176" i="9"/>
  <c r="J163" i="9"/>
  <c r="J156" i="9"/>
  <c r="J153" i="9"/>
  <c r="BK148" i="9"/>
  <c r="J139" i="9"/>
  <c r="J186" i="9"/>
  <c r="J171" i="9"/>
  <c r="BK152" i="9"/>
  <c r="J147" i="9"/>
  <c r="BK140" i="9"/>
  <c r="BK193" i="9"/>
  <c r="J188" i="9"/>
  <c r="J179" i="9"/>
  <c r="BK173" i="9"/>
  <c r="BK168" i="9"/>
  <c r="BK163" i="9"/>
  <c r="BK153" i="9"/>
  <c r="J145" i="9"/>
  <c r="J141" i="9"/>
  <c r="J254" i="2"/>
  <c r="J247" i="2"/>
  <c r="BK239" i="2"/>
  <c r="BK226" i="2"/>
  <c r="BK220" i="2"/>
  <c r="J210" i="2"/>
  <c r="J207" i="2"/>
  <c r="J199" i="2"/>
  <c r="BK195" i="2"/>
  <c r="BK187" i="2"/>
  <c r="J178" i="2"/>
  <c r="BK168" i="2"/>
  <c r="BK158" i="2"/>
  <c r="BK349" i="2"/>
  <c r="BK347" i="2"/>
  <c r="J342" i="2"/>
  <c r="BK338" i="2"/>
  <c r="J335" i="2"/>
  <c r="BK328" i="2"/>
  <c r="BK319" i="2"/>
  <c r="BK316" i="2"/>
  <c r="J311" i="2"/>
  <c r="BK305" i="2"/>
  <c r="J297" i="2"/>
  <c r="J292" i="2"/>
  <c r="J289" i="2"/>
  <c r="J276" i="2"/>
  <c r="BK267" i="2"/>
  <c r="BK256" i="2"/>
  <c r="BK251" i="2"/>
  <c r="J248" i="2"/>
  <c r="BK243" i="2"/>
  <c r="BK227" i="2"/>
  <c r="J211" i="2"/>
  <c r="BK208" i="2"/>
  <c r="J203" i="2"/>
  <c r="J194" i="2"/>
  <c r="BK186" i="2"/>
  <c r="BK181" i="2"/>
  <c r="J169" i="2"/>
  <c r="BK166" i="2"/>
  <c r="J159" i="2"/>
  <c r="BK154" i="2"/>
  <c r="J146" i="3"/>
  <c r="BK143" i="3"/>
  <c r="BK135" i="3"/>
  <c r="BK130" i="3"/>
  <c r="BK146" i="3"/>
  <c r="J142" i="3"/>
  <c r="J140" i="3"/>
  <c r="BK136" i="3"/>
  <c r="BK131" i="3"/>
  <c r="J127" i="3"/>
  <c r="BK142" i="3"/>
  <c r="J136" i="3"/>
  <c r="BK132" i="3"/>
  <c r="BK129" i="3"/>
  <c r="BK211" i="4"/>
  <c r="J200" i="4"/>
  <c r="J187" i="4"/>
  <c r="J176" i="4"/>
  <c r="BK170" i="4"/>
  <c r="J156" i="4"/>
  <c r="BK141" i="4"/>
  <c r="J137" i="4"/>
  <c r="J211" i="4"/>
  <c r="BK200" i="4"/>
  <c r="J185" i="4"/>
  <c r="BK182" i="4"/>
  <c r="BK179" i="4"/>
  <c r="BK169" i="4"/>
  <c r="BK165" i="4"/>
  <c r="BK158" i="4"/>
  <c r="J153" i="4"/>
  <c r="J147" i="4"/>
  <c r="J135" i="4"/>
  <c r="BK208" i="4"/>
  <c r="J199" i="4"/>
  <c r="BK193" i="4"/>
  <c r="BK190" i="4"/>
  <c r="BK180" i="4"/>
  <c r="BK173" i="4"/>
  <c r="J168" i="4"/>
  <c r="J161" i="4"/>
  <c r="J158" i="4"/>
  <c r="J146" i="4"/>
  <c r="J141" i="4"/>
  <c r="BK137" i="4"/>
  <c r="BK210" i="4"/>
  <c r="BK199" i="4"/>
  <c r="J190" i="4"/>
  <c r="J182" i="4"/>
  <c r="BK175" i="4"/>
  <c r="BK163" i="4"/>
  <c r="J154" i="4"/>
  <c r="J148" i="4"/>
  <c r="BK142" i="4"/>
  <c r="J133" i="4"/>
  <c r="BK263" i="5"/>
  <c r="BK248" i="5"/>
  <c r="BK244" i="5"/>
  <c r="J241" i="5"/>
  <c r="J230" i="5"/>
  <c r="J225" i="5"/>
  <c r="J207" i="5"/>
  <c r="J200" i="5"/>
  <c r="BK190" i="5"/>
  <c r="J180" i="5"/>
  <c r="J176" i="5"/>
  <c r="BK165" i="5"/>
  <c r="J158" i="5"/>
  <c r="BK149" i="5"/>
  <c r="BK139" i="5"/>
  <c r="BK129" i="5"/>
  <c r="J263" i="5"/>
  <c r="BK259" i="5"/>
  <c r="J250" i="5"/>
  <c r="BK243" i="5"/>
  <c r="J228" i="5"/>
  <c r="BK220" i="5"/>
  <c r="J215" i="5"/>
  <c r="BK203" i="5"/>
  <c r="BK197" i="5"/>
  <c r="J185" i="5"/>
  <c r="BK173" i="5"/>
  <c r="J165" i="5"/>
  <c r="J157" i="5"/>
  <c r="J149" i="5"/>
  <c r="BK146" i="5"/>
  <c r="J139" i="5"/>
  <c r="J265" i="5"/>
  <c r="J251" i="5"/>
  <c r="BK240" i="5"/>
  <c r="BK235" i="5"/>
  <c r="BK230" i="5"/>
  <c r="BK224" i="5"/>
  <c r="BK217" i="5"/>
  <c r="J211" i="5"/>
  <c r="J208" i="5"/>
  <c r="BK198" i="5"/>
  <c r="J193" i="5"/>
  <c r="J188" i="5"/>
  <c r="BK180" i="5"/>
  <c r="J173" i="5"/>
  <c r="BK166" i="5"/>
  <c r="BK154" i="5"/>
  <c r="J146" i="5"/>
  <c r="J141" i="5"/>
  <c r="J132" i="5"/>
  <c r="BK260" i="5"/>
  <c r="BK254" i="5"/>
  <c r="BK250" i="5"/>
  <c r="BK238" i="5"/>
  <c r="BK231" i="5"/>
  <c r="J223" i="5"/>
  <c r="J219" i="5"/>
  <c r="BK204" i="5"/>
  <c r="BK196" i="5"/>
  <c r="BK187" i="5"/>
  <c r="BK184" i="5"/>
  <c r="J177" i="5"/>
  <c r="BK171" i="5"/>
  <c r="J164" i="5"/>
  <c r="BK157" i="5"/>
  <c r="BK144" i="5"/>
  <c r="J134" i="5"/>
  <c r="J129" i="5"/>
  <c r="BK185" i="6"/>
  <c r="BK178" i="6"/>
  <c r="BK169" i="6"/>
  <c r="BK159" i="6"/>
  <c r="BK150" i="6"/>
  <c r="BK146" i="6"/>
  <c r="BK135" i="6"/>
  <c r="J177" i="6"/>
  <c r="J171" i="6"/>
  <c r="BK163" i="6"/>
  <c r="J145" i="6"/>
  <c r="BK141" i="6"/>
  <c r="J135" i="6"/>
  <c r="BK131" i="6"/>
  <c r="BK182" i="6"/>
  <c r="J174" i="6"/>
  <c r="BK168" i="6"/>
  <c r="BK162" i="6"/>
  <c r="J157" i="6"/>
  <c r="BK144" i="6"/>
  <c r="BK137" i="6"/>
  <c r="BK127" i="6"/>
  <c r="BK170" i="6"/>
  <c r="J163" i="6"/>
  <c r="BK157" i="6"/>
  <c r="J152" i="6"/>
  <c r="J147" i="6"/>
  <c r="BK139" i="6"/>
  <c r="J131" i="6"/>
  <c r="J266" i="7"/>
  <c r="J261" i="7"/>
  <c r="BK245" i="7"/>
  <c r="J237" i="7"/>
  <c r="J228" i="7"/>
  <c r="J221" i="7"/>
  <c r="BK215" i="7"/>
  <c r="J212" i="7"/>
  <c r="J204" i="7"/>
  <c r="J194" i="7"/>
  <c r="J183" i="7"/>
  <c r="BK177" i="7"/>
  <c r="J170" i="7"/>
  <c r="BK163" i="7"/>
  <c r="BK157" i="7"/>
  <c r="J145" i="7"/>
  <c r="J132" i="7"/>
  <c r="J265" i="7"/>
  <c r="J257" i="7"/>
  <c r="BK249" i="7"/>
  <c r="J242" i="7"/>
  <c r="BK233" i="7"/>
  <c r="BK225" i="7"/>
  <c r="J219" i="7"/>
  <c r="J202" i="7"/>
  <c r="J196" i="7"/>
  <c r="J192" i="7"/>
  <c r="J189" i="7"/>
  <c r="J179" i="7"/>
  <c r="BK170" i="7"/>
  <c r="J162" i="7"/>
  <c r="J155" i="7"/>
  <c r="BK149" i="7"/>
  <c r="BK143" i="7"/>
  <c r="BK231" i="7"/>
  <c r="J215" i="7"/>
  <c r="BK202" i="7"/>
  <c r="BK196" i="7"/>
  <c r="BK185" i="7"/>
  <c r="J177" i="7"/>
  <c r="J166" i="7"/>
  <c r="J158" i="7"/>
  <c r="J147" i="7"/>
  <c r="BK139" i="7"/>
  <c r="J268" i="7"/>
  <c r="BK252" i="7"/>
  <c r="BK248" i="7"/>
  <c r="J240" i="7"/>
  <c r="J227" i="7"/>
  <c r="BK216" i="7"/>
  <c r="BK209" i="7"/>
  <c r="J205" i="7"/>
  <c r="BK193" i="7"/>
  <c r="J185" i="7"/>
  <c r="J175" i="7"/>
  <c r="BK167" i="7"/>
  <c r="J159" i="7"/>
  <c r="BK153" i="7"/>
  <c r="BK150" i="7"/>
  <c r="BK142" i="7"/>
  <c r="J134" i="7"/>
  <c r="J152" i="8"/>
  <c r="BK147" i="8"/>
  <c r="J138" i="8"/>
  <c r="J157" i="8"/>
  <c r="BK146" i="8"/>
  <c r="BK138" i="8"/>
  <c r="BK126" i="8"/>
  <c r="BK149" i="8"/>
  <c r="BK145" i="8"/>
  <c r="J139" i="8"/>
  <c r="J133" i="8"/>
  <c r="BK129" i="8"/>
  <c r="BK154" i="8"/>
  <c r="BK142" i="8"/>
  <c r="BK130" i="8"/>
  <c r="BK196" i="9"/>
  <c r="BK178" i="9"/>
  <c r="J170" i="9"/>
  <c r="J160" i="9"/>
  <c r="J191" i="9"/>
  <c r="BK179" i="9"/>
  <c r="J172" i="9"/>
  <c r="J157" i="9"/>
  <c r="J150" i="9"/>
  <c r="BK141" i="9"/>
  <c r="J196" i="9"/>
  <c r="J183" i="9"/>
  <c r="J166" i="9"/>
  <c r="J151" i="9"/>
  <c r="BK145" i="9"/>
  <c r="J197" i="9"/>
  <c r="BK191" i="9"/>
  <c r="BK183" i="9"/>
  <c r="J178" i="9"/>
  <c r="BK171" i="9"/>
  <c r="BK166" i="9"/>
  <c r="J158" i="9"/>
  <c r="J148" i="9"/>
  <c r="BK142" i="9"/>
  <c r="T125" i="3" l="1"/>
  <c r="T139" i="3"/>
  <c r="T124" i="3" s="1"/>
  <c r="T123" i="3" s="1"/>
  <c r="BK132" i="4"/>
  <c r="T155" i="4"/>
  <c r="BK164" i="4"/>
  <c r="J164" i="4"/>
  <c r="J102" i="4" s="1"/>
  <c r="R188" i="4"/>
  <c r="P198" i="4"/>
  <c r="BK206" i="4"/>
  <c r="J206" i="4" s="1"/>
  <c r="J106" i="4" s="1"/>
  <c r="P126" i="5"/>
  <c r="BK131" i="5"/>
  <c r="J131" i="5" s="1"/>
  <c r="J101" i="5" s="1"/>
  <c r="P266" i="5"/>
  <c r="P126" i="6"/>
  <c r="P125" i="6" s="1"/>
  <c r="P124" i="6" s="1"/>
  <c r="AU100" i="1" s="1"/>
  <c r="P180" i="6"/>
  <c r="P183" i="6"/>
  <c r="T129" i="7"/>
  <c r="P188" i="7"/>
  <c r="P218" i="7"/>
  <c r="R236" i="7"/>
  <c r="BK253" i="7"/>
  <c r="J253" i="7"/>
  <c r="J104" i="7"/>
  <c r="T125" i="8"/>
  <c r="T124" i="8" s="1"/>
  <c r="T123" i="8" s="1"/>
  <c r="T155" i="8"/>
  <c r="BK154" i="9"/>
  <c r="J154" i="9"/>
  <c r="J103" i="9"/>
  <c r="T154" i="9"/>
  <c r="T138" i="9" s="1"/>
  <c r="BK162" i="9"/>
  <c r="J162" i="9"/>
  <c r="J105" i="9"/>
  <c r="BK167" i="9"/>
  <c r="J167" i="9" s="1"/>
  <c r="J106" i="9" s="1"/>
  <c r="BK177" i="9"/>
  <c r="J177" i="9"/>
  <c r="J109" i="9" s="1"/>
  <c r="P150" i="2"/>
  <c r="BK167" i="2"/>
  <c r="J167" i="2"/>
  <c r="J101" i="2" s="1"/>
  <c r="T167" i="2"/>
  <c r="P180" i="2"/>
  <c r="T180" i="2"/>
  <c r="BK192" i="2"/>
  <c r="J192" i="2" s="1"/>
  <c r="J104" i="2" s="1"/>
  <c r="R192" i="2"/>
  <c r="P214" i="2"/>
  <c r="P236" i="2"/>
  <c r="T236" i="2"/>
  <c r="T246" i="2"/>
  <c r="P259" i="2"/>
  <c r="BK269" i="2"/>
  <c r="J269" i="2"/>
  <c r="J111" i="2"/>
  <c r="BK273" i="2"/>
  <c r="J273" i="2" s="1"/>
  <c r="J112" i="2" s="1"/>
  <c r="P273" i="2"/>
  <c r="BK280" i="2"/>
  <c r="J280" i="2"/>
  <c r="J113" i="2"/>
  <c r="BK286" i="2"/>
  <c r="J286" i="2" s="1"/>
  <c r="J114" i="2" s="1"/>
  <c r="T286" i="2"/>
  <c r="R299" i="2"/>
  <c r="P323" i="2"/>
  <c r="T323" i="2"/>
  <c r="T327" i="2"/>
  <c r="R336" i="2"/>
  <c r="P340" i="2"/>
  <c r="BK346" i="2"/>
  <c r="J346" i="2"/>
  <c r="J120" i="2"/>
  <c r="R346" i="2"/>
  <c r="BK351" i="2"/>
  <c r="J351" i="2"/>
  <c r="J122" i="2"/>
  <c r="R351" i="2"/>
  <c r="R350" i="2" s="1"/>
  <c r="BK357" i="2"/>
  <c r="J357" i="2"/>
  <c r="J125" i="2" s="1"/>
  <c r="T357" i="2"/>
  <c r="T356" i="2"/>
  <c r="R366" i="2"/>
  <c r="P125" i="3"/>
  <c r="BK139" i="3"/>
  <c r="J139" i="3"/>
  <c r="J101" i="3"/>
  <c r="T132" i="4"/>
  <c r="P155" i="4"/>
  <c r="T164" i="4"/>
  <c r="P188" i="4"/>
  <c r="BK198" i="4"/>
  <c r="J198" i="4"/>
  <c r="J104" i="4"/>
  <c r="T206" i="4"/>
  <c r="T205" i="4" s="1"/>
  <c r="R126" i="5"/>
  <c r="P131" i="5"/>
  <c r="BK266" i="5"/>
  <c r="J266" i="5" s="1"/>
  <c r="J102" i="5" s="1"/>
  <c r="R126" i="6"/>
  <c r="T180" i="6"/>
  <c r="R183" i="6"/>
  <c r="R129" i="7"/>
  <c r="R188" i="7"/>
  <c r="BK218" i="7"/>
  <c r="J218" i="7" s="1"/>
  <c r="J102" i="7" s="1"/>
  <c r="P236" i="7"/>
  <c r="R253" i="7"/>
  <c r="R125" i="8"/>
  <c r="R124" i="8" s="1"/>
  <c r="R123" i="8" s="1"/>
  <c r="R155" i="8"/>
  <c r="T146" i="9"/>
  <c r="R154" i="9"/>
  <c r="P159" i="9"/>
  <c r="R162" i="9"/>
  <c r="T167" i="9"/>
  <c r="P177" i="9"/>
  <c r="P174" i="9"/>
  <c r="P187" i="9"/>
  <c r="P180" i="9" s="1"/>
  <c r="R150" i="2"/>
  <c r="R167" i="2"/>
  <c r="BK180" i="2"/>
  <c r="J180" i="2"/>
  <c r="J102" i="2"/>
  <c r="P184" i="2"/>
  <c r="P192" i="2"/>
  <c r="BK214" i="2"/>
  <c r="J214" i="2"/>
  <c r="J105" i="2"/>
  <c r="T214" i="2"/>
  <c r="R236" i="2"/>
  <c r="P246" i="2"/>
  <c r="BK259" i="2"/>
  <c r="J259" i="2" s="1"/>
  <c r="J110" i="2" s="1"/>
  <c r="T259" i="2"/>
  <c r="T269" i="2"/>
  <c r="T273" i="2"/>
  <c r="R280" i="2"/>
  <c r="T280" i="2"/>
  <c r="BK299" i="2"/>
  <c r="J299" i="2" s="1"/>
  <c r="J115" i="2" s="1"/>
  <c r="T299" i="2"/>
  <c r="R323" i="2"/>
  <c r="P327" i="2"/>
  <c r="BK336" i="2"/>
  <c r="J336" i="2"/>
  <c r="J118" i="2"/>
  <c r="T336" i="2"/>
  <c r="R340" i="2"/>
  <c r="T346" i="2"/>
  <c r="P351" i="2"/>
  <c r="P350" i="2" s="1"/>
  <c r="R357" i="2"/>
  <c r="R356" i="2"/>
  <c r="P366" i="2"/>
  <c r="BK125" i="3"/>
  <c r="J125" i="3"/>
  <c r="J100" i="3"/>
  <c r="P139" i="3"/>
  <c r="P132" i="4"/>
  <c r="R155" i="4"/>
  <c r="P164" i="4"/>
  <c r="BK188" i="4"/>
  <c r="J188" i="4" s="1"/>
  <c r="J103" i="4" s="1"/>
  <c r="R198" i="4"/>
  <c r="R206" i="4"/>
  <c r="R205" i="4" s="1"/>
  <c r="BK126" i="5"/>
  <c r="J126" i="5"/>
  <c r="J100" i="5"/>
  <c r="R131" i="5"/>
  <c r="R266" i="5"/>
  <c r="BK126" i="6"/>
  <c r="J126" i="6"/>
  <c r="J100" i="6" s="1"/>
  <c r="BK180" i="6"/>
  <c r="J180" i="6"/>
  <c r="J101" i="6"/>
  <c r="T183" i="6"/>
  <c r="BK129" i="7"/>
  <c r="BK188" i="7"/>
  <c r="J188" i="7"/>
  <c r="J101" i="7" s="1"/>
  <c r="R218" i="7"/>
  <c r="BK236" i="7"/>
  <c r="J236" i="7"/>
  <c r="J103" i="7" s="1"/>
  <c r="T253" i="7"/>
  <c r="BK125" i="8"/>
  <c r="J125" i="8"/>
  <c r="J100" i="8" s="1"/>
  <c r="P155" i="8"/>
  <c r="P146" i="9"/>
  <c r="P154" i="9"/>
  <c r="P138" i="9" s="1"/>
  <c r="R159" i="9"/>
  <c r="T162" i="9"/>
  <c r="P167" i="9"/>
  <c r="T177" i="9"/>
  <c r="T174" i="9"/>
  <c r="T187" i="9"/>
  <c r="T180" i="9"/>
  <c r="BK192" i="9"/>
  <c r="J192" i="9"/>
  <c r="J113" i="9"/>
  <c r="R192" i="9"/>
  <c r="BK150" i="2"/>
  <c r="T150" i="2"/>
  <c r="P167" i="2"/>
  <c r="R180" i="2"/>
  <c r="BK184" i="2"/>
  <c r="J184" i="2"/>
  <c r="J103" i="2"/>
  <c r="R184" i="2"/>
  <c r="T184" i="2"/>
  <c r="T192" i="2"/>
  <c r="R214" i="2"/>
  <c r="BK236" i="2"/>
  <c r="J236" i="2" s="1"/>
  <c r="J108" i="2" s="1"/>
  <c r="BK246" i="2"/>
  <c r="J246" i="2"/>
  <c r="J109" i="2" s="1"/>
  <c r="R246" i="2"/>
  <c r="R259" i="2"/>
  <c r="P269" i="2"/>
  <c r="R269" i="2"/>
  <c r="R273" i="2"/>
  <c r="P280" i="2"/>
  <c r="P286" i="2"/>
  <c r="R286" i="2"/>
  <c r="P299" i="2"/>
  <c r="BK323" i="2"/>
  <c r="J323" i="2"/>
  <c r="J116" i="2" s="1"/>
  <c r="BK327" i="2"/>
  <c r="J327" i="2"/>
  <c r="J117" i="2"/>
  <c r="R327" i="2"/>
  <c r="P336" i="2"/>
  <c r="BK340" i="2"/>
  <c r="J340" i="2"/>
  <c r="J119" i="2" s="1"/>
  <c r="T340" i="2"/>
  <c r="P346" i="2"/>
  <c r="T351" i="2"/>
  <c r="T350" i="2" s="1"/>
  <c r="P357" i="2"/>
  <c r="P356" i="2"/>
  <c r="BK366" i="2"/>
  <c r="J366" i="2" s="1"/>
  <c r="J126" i="2" s="1"/>
  <c r="T366" i="2"/>
  <c r="R125" i="3"/>
  <c r="R124" i="3" s="1"/>
  <c r="R123" i="3" s="1"/>
  <c r="R139" i="3"/>
  <c r="R132" i="4"/>
  <c r="BK155" i="4"/>
  <c r="J155" i="4"/>
  <c r="J101" i="4"/>
  <c r="R164" i="4"/>
  <c r="T188" i="4"/>
  <c r="T198" i="4"/>
  <c r="P206" i="4"/>
  <c r="P205" i="4"/>
  <c r="T126" i="5"/>
  <c r="T131" i="5"/>
  <c r="T266" i="5"/>
  <c r="T126" i="6"/>
  <c r="T125" i="6" s="1"/>
  <c r="T124" i="6" s="1"/>
  <c r="R180" i="6"/>
  <c r="BK183" i="6"/>
  <c r="J183" i="6" s="1"/>
  <c r="J102" i="6" s="1"/>
  <c r="P129" i="7"/>
  <c r="T188" i="7"/>
  <c r="T218" i="7"/>
  <c r="T236" i="7"/>
  <c r="P253" i="7"/>
  <c r="P125" i="8"/>
  <c r="P124" i="8" s="1"/>
  <c r="P123" i="8" s="1"/>
  <c r="AU102" i="1" s="1"/>
  <c r="BK155" i="8"/>
  <c r="J155" i="8" s="1"/>
  <c r="J101" i="8" s="1"/>
  <c r="BK146" i="9"/>
  <c r="BK138" i="9" s="1"/>
  <c r="J146" i="9"/>
  <c r="J102" i="9" s="1"/>
  <c r="R146" i="9"/>
  <c r="R138" i="9"/>
  <c r="BK159" i="9"/>
  <c r="J159" i="9"/>
  <c r="J104" i="9" s="1"/>
  <c r="T159" i="9"/>
  <c r="P162" i="9"/>
  <c r="R167" i="9"/>
  <c r="R177" i="9"/>
  <c r="R174" i="9" s="1"/>
  <c r="R137" i="9" s="1"/>
  <c r="R136" i="9" s="1"/>
  <c r="R135" i="9" s="1"/>
  <c r="BK187" i="9"/>
  <c r="BK180" i="9" s="1"/>
  <c r="J180" i="9" s="1"/>
  <c r="J110" i="9" s="1"/>
  <c r="J187" i="9"/>
  <c r="J111" i="9" s="1"/>
  <c r="R187" i="9"/>
  <c r="R180" i="9"/>
  <c r="P192" i="9"/>
  <c r="T192" i="9"/>
  <c r="BK213" i="4"/>
  <c r="J213" i="4"/>
  <c r="J107" i="4"/>
  <c r="BK269" i="7"/>
  <c r="J269" i="7" s="1"/>
  <c r="J105" i="7" s="1"/>
  <c r="BK233" i="2"/>
  <c r="J233" i="2" s="1"/>
  <c r="J106" i="2" s="1"/>
  <c r="BK175" i="9"/>
  <c r="J175" i="9" s="1"/>
  <c r="J108" i="9" s="1"/>
  <c r="BK354" i="2"/>
  <c r="J354" i="2"/>
  <c r="J123" i="2" s="1"/>
  <c r="BK215" i="4"/>
  <c r="J215" i="4"/>
  <c r="J108" i="4"/>
  <c r="BK190" i="9"/>
  <c r="J190" i="9" s="1"/>
  <c r="J112" i="9" s="1"/>
  <c r="E85" i="9"/>
  <c r="F94" i="9"/>
  <c r="J132" i="9"/>
  <c r="BF140" i="9"/>
  <c r="BF141" i="9"/>
  <c r="BF145" i="9"/>
  <c r="BF147" i="9"/>
  <c r="BF149" i="9"/>
  <c r="BF151" i="9"/>
  <c r="BF152" i="9"/>
  <c r="BF155" i="9"/>
  <c r="BF157" i="9"/>
  <c r="BF161" i="9"/>
  <c r="BF181" i="9"/>
  <c r="BF196" i="9"/>
  <c r="BF142" i="9"/>
  <c r="BF143" i="9"/>
  <c r="BF144" i="9"/>
  <c r="BF153" i="9"/>
  <c r="BF164" i="9"/>
  <c r="BF165" i="9"/>
  <c r="BF173" i="9"/>
  <c r="BF178" i="9"/>
  <c r="BF183" i="9"/>
  <c r="BF184" i="9"/>
  <c r="BF189" i="9"/>
  <c r="BF191" i="9"/>
  <c r="BF195" i="9"/>
  <c r="BF197" i="9"/>
  <c r="J91" i="9"/>
  <c r="BF139" i="9"/>
  <c r="BF148" i="9"/>
  <c r="BF150" i="9"/>
  <c r="BF156" i="9"/>
  <c r="BF158" i="9"/>
  <c r="BF168" i="9"/>
  <c r="BF170" i="9"/>
  <c r="BF171" i="9"/>
  <c r="BF172" i="9"/>
  <c r="BF179" i="9"/>
  <c r="BF185" i="9"/>
  <c r="BF188" i="9"/>
  <c r="BF193" i="9"/>
  <c r="BF194" i="9"/>
  <c r="BF160" i="9"/>
  <c r="BF163" i="9"/>
  <c r="BF166" i="9"/>
  <c r="BF169" i="9"/>
  <c r="BF176" i="9"/>
  <c r="BF182" i="9"/>
  <c r="BF186" i="9"/>
  <c r="J129" i="7"/>
  <c r="J100" i="7"/>
  <c r="E85" i="8"/>
  <c r="BF127" i="8"/>
  <c r="BF130" i="8"/>
  <c r="BF131" i="8"/>
  <c r="BF132" i="8"/>
  <c r="BF135" i="8"/>
  <c r="BF139" i="8"/>
  <c r="BF140" i="8"/>
  <c r="BF145" i="8"/>
  <c r="J120" i="8"/>
  <c r="BF126" i="8"/>
  <c r="BF128" i="8"/>
  <c r="BF136" i="8"/>
  <c r="BF137" i="8"/>
  <c r="BF138" i="8"/>
  <c r="BF141" i="8"/>
  <c r="BF143" i="8"/>
  <c r="BF146" i="8"/>
  <c r="BF147" i="8"/>
  <c r="BF154" i="8"/>
  <c r="F94" i="8"/>
  <c r="J117" i="8"/>
  <c r="BF129" i="8"/>
  <c r="BF133" i="8"/>
  <c r="BF150" i="8"/>
  <c r="BF151" i="8"/>
  <c r="BF153" i="8"/>
  <c r="BF134" i="8"/>
  <c r="BF142" i="8"/>
  <c r="BF144" i="8"/>
  <c r="BF148" i="8"/>
  <c r="BF149" i="8"/>
  <c r="BF152" i="8"/>
  <c r="BF156" i="8"/>
  <c r="BF157" i="8"/>
  <c r="BK125" i="6"/>
  <c r="BK124" i="6"/>
  <c r="J124" i="6" s="1"/>
  <c r="J98" i="6" s="1"/>
  <c r="E115" i="7"/>
  <c r="J124" i="7"/>
  <c r="BF135" i="7"/>
  <c r="BF143" i="7"/>
  <c r="BF146" i="7"/>
  <c r="BF147" i="7"/>
  <c r="BF148" i="7"/>
  <c r="BF155" i="7"/>
  <c r="BF159" i="7"/>
  <c r="BF162" i="7"/>
  <c r="BF168" i="7"/>
  <c r="BF169" i="7"/>
  <c r="BF170" i="7"/>
  <c r="BF173" i="7"/>
  <c r="BF174" i="7"/>
  <c r="BF175" i="7"/>
  <c r="BF184" i="7"/>
  <c r="BF185" i="7"/>
  <c r="BF186" i="7"/>
  <c r="BF194" i="7"/>
  <c r="BF196" i="7"/>
  <c r="BF202" i="7"/>
  <c r="BF204" i="7"/>
  <c r="BF205" i="7"/>
  <c r="BF210" i="7"/>
  <c r="BF213" i="7"/>
  <c r="BF224" i="7"/>
  <c r="BF229" i="7"/>
  <c r="BF237" i="7"/>
  <c r="BF242" i="7"/>
  <c r="BF254" i="7"/>
  <c r="BF260" i="7"/>
  <c r="BF263" i="7"/>
  <c r="BF270" i="7"/>
  <c r="F94" i="7"/>
  <c r="J121" i="7"/>
  <c r="BF133" i="7"/>
  <c r="BF137" i="7"/>
  <c r="BF142" i="7"/>
  <c r="BF145" i="7"/>
  <c r="BF149" i="7"/>
  <c r="BF151" i="7"/>
  <c r="BF153" i="7"/>
  <c r="BF154" i="7"/>
  <c r="BF156" i="7"/>
  <c r="BF157" i="7"/>
  <c r="BF172" i="7"/>
  <c r="BF209" i="7"/>
  <c r="BF211" i="7"/>
  <c r="BF214" i="7"/>
  <c r="BF215" i="7"/>
  <c r="BF221" i="7"/>
  <c r="BF228" i="7"/>
  <c r="BF232" i="7"/>
  <c r="BF233" i="7"/>
  <c r="BF240" i="7"/>
  <c r="BF248" i="7"/>
  <c r="BF249" i="7"/>
  <c r="BF255" i="7"/>
  <c r="BF257" i="7"/>
  <c r="BF258" i="7"/>
  <c r="BF261" i="7"/>
  <c r="BF264" i="7"/>
  <c r="BF266" i="7"/>
  <c r="BF132" i="7"/>
  <c r="BF134" i="7"/>
  <c r="BF138" i="7"/>
  <c r="BF139" i="7"/>
  <c r="BF140" i="7"/>
  <c r="BF141" i="7"/>
  <c r="BF152" i="7"/>
  <c r="BF160" i="7"/>
  <c r="BF161" i="7"/>
  <c r="BF163" i="7"/>
  <c r="BF166" i="7"/>
  <c r="BF176" i="7"/>
  <c r="BF179" i="7"/>
  <c r="BF187" i="7"/>
  <c r="BF190" i="7"/>
  <c r="BF195" i="7"/>
  <c r="BF197" i="7"/>
  <c r="BF198" i="7"/>
  <c r="BF201" i="7"/>
  <c r="BF203" i="7"/>
  <c r="BF206" i="7"/>
  <c r="BF207" i="7"/>
  <c r="BF208" i="7"/>
  <c r="BF216" i="7"/>
  <c r="BF217" i="7"/>
  <c r="BF219" i="7"/>
  <c r="BF222" i="7"/>
  <c r="BF223" i="7"/>
  <c r="BF225" i="7"/>
  <c r="BF226" i="7"/>
  <c r="BF227" i="7"/>
  <c r="BF230" i="7"/>
  <c r="BF231" i="7"/>
  <c r="BF234" i="7"/>
  <c r="BF238" i="7"/>
  <c r="BF239" i="7"/>
  <c r="BF243" i="7"/>
  <c r="BF244" i="7"/>
  <c r="BF251" i="7"/>
  <c r="BF252" i="7"/>
  <c r="BF256" i="7"/>
  <c r="BF259" i="7"/>
  <c r="BF265" i="7"/>
  <c r="BF267" i="7"/>
  <c r="BF130" i="7"/>
  <c r="BF131" i="7"/>
  <c r="BF136" i="7"/>
  <c r="BF144" i="7"/>
  <c r="BF150" i="7"/>
  <c r="BF158" i="7"/>
  <c r="BF164" i="7"/>
  <c r="BF165" i="7"/>
  <c r="BF167" i="7"/>
  <c r="BF171" i="7"/>
  <c r="BF177" i="7"/>
  <c r="BF178" i="7"/>
  <c r="BF180" i="7"/>
  <c r="BF181" i="7"/>
  <c r="BF182" i="7"/>
  <c r="BF183" i="7"/>
  <c r="BF189" i="7"/>
  <c r="BF191" i="7"/>
  <c r="BF192" i="7"/>
  <c r="BF193" i="7"/>
  <c r="BF199" i="7"/>
  <c r="BF200" i="7"/>
  <c r="BF212" i="7"/>
  <c r="BF220" i="7"/>
  <c r="BF235" i="7"/>
  <c r="BF241" i="7"/>
  <c r="BF245" i="7"/>
  <c r="BF246" i="7"/>
  <c r="BF247" i="7"/>
  <c r="BF250" i="7"/>
  <c r="BF262" i="7"/>
  <c r="BF268" i="7"/>
  <c r="E85" i="6"/>
  <c r="J94" i="6"/>
  <c r="F121" i="6"/>
  <c r="BF128" i="6"/>
  <c r="BF130" i="6"/>
  <c r="BF131" i="6"/>
  <c r="BF134" i="6"/>
  <c r="BF150" i="6"/>
  <c r="BF155" i="6"/>
  <c r="BF157" i="6"/>
  <c r="BF158" i="6"/>
  <c r="BF159" i="6"/>
  <c r="BF160" i="6"/>
  <c r="BF162" i="6"/>
  <c r="BF165" i="6"/>
  <c r="BF166" i="6"/>
  <c r="BF167" i="6"/>
  <c r="BF185" i="6"/>
  <c r="BF129" i="6"/>
  <c r="BF138" i="6"/>
  <c r="BF143" i="6"/>
  <c r="BF144" i="6"/>
  <c r="BF145" i="6"/>
  <c r="BF151" i="6"/>
  <c r="BF153" i="6"/>
  <c r="BF154" i="6"/>
  <c r="BF156" i="6"/>
  <c r="BF171" i="6"/>
  <c r="BF173" i="6"/>
  <c r="BF175" i="6"/>
  <c r="BF177" i="6"/>
  <c r="BF184" i="6"/>
  <c r="BF132" i="6"/>
  <c r="BF133" i="6"/>
  <c r="BF135" i="6"/>
  <c r="BF136" i="6"/>
  <c r="BF137" i="6"/>
  <c r="BF139" i="6"/>
  <c r="BF141" i="6"/>
  <c r="BF146" i="6"/>
  <c r="BF147" i="6"/>
  <c r="BF149" i="6"/>
  <c r="BF163" i="6"/>
  <c r="BF164" i="6"/>
  <c r="BF168" i="6"/>
  <c r="BF169" i="6"/>
  <c r="BF170" i="6"/>
  <c r="BF174" i="6"/>
  <c r="BF176" i="6"/>
  <c r="BF178" i="6"/>
  <c r="BF179" i="6"/>
  <c r="J91" i="6"/>
  <c r="BF127" i="6"/>
  <c r="BF140" i="6"/>
  <c r="BF142" i="6"/>
  <c r="BF148" i="6"/>
  <c r="BF152" i="6"/>
  <c r="BF161" i="6"/>
  <c r="BF172" i="6"/>
  <c r="BF181" i="6"/>
  <c r="BF182" i="6"/>
  <c r="J132" i="4"/>
  <c r="J100" i="4" s="1"/>
  <c r="J91" i="5"/>
  <c r="BF132" i="5"/>
  <c r="BF138" i="5"/>
  <c r="BF139" i="5"/>
  <c r="BF143" i="5"/>
  <c r="BF144" i="5"/>
  <c r="BF146" i="5"/>
  <c r="BF153" i="5"/>
  <c r="BF158" i="5"/>
  <c r="BF163" i="5"/>
  <c r="BF166" i="5"/>
  <c r="BF167" i="5"/>
  <c r="BF169" i="5"/>
  <c r="BF172" i="5"/>
  <c r="BF176" i="5"/>
  <c r="BF190" i="5"/>
  <c r="BF191" i="5"/>
  <c r="BF194" i="5"/>
  <c r="BF197" i="5"/>
  <c r="BF203" i="5"/>
  <c r="BF211" i="5"/>
  <c r="BF213" i="5"/>
  <c r="BF222" i="5"/>
  <c r="BF223" i="5"/>
  <c r="BF230" i="5"/>
  <c r="BF235" i="5"/>
  <c r="BF236" i="5"/>
  <c r="BF237" i="5"/>
  <c r="BF238" i="5"/>
  <c r="BF242" i="5"/>
  <c r="BF247" i="5"/>
  <c r="BF249" i="5"/>
  <c r="BF253" i="5"/>
  <c r="BF254" i="5"/>
  <c r="BF255" i="5"/>
  <c r="BF263" i="5"/>
  <c r="BF268" i="5"/>
  <c r="J94" i="5"/>
  <c r="F121" i="5"/>
  <c r="BF134" i="5"/>
  <c r="BF135" i="5"/>
  <c r="BF137" i="5"/>
  <c r="BF140" i="5"/>
  <c r="BF141" i="5"/>
  <c r="BF142" i="5"/>
  <c r="BF145" i="5"/>
  <c r="BF148" i="5"/>
  <c r="BF151" i="5"/>
  <c r="BF154" i="5"/>
  <c r="BF159" i="5"/>
  <c r="BF160" i="5"/>
  <c r="BF162" i="5"/>
  <c r="BF170" i="5"/>
  <c r="BF185" i="5"/>
  <c r="BF188" i="5"/>
  <c r="BF192" i="5"/>
  <c r="BF195" i="5"/>
  <c r="BF200" i="5"/>
  <c r="BF202" i="5"/>
  <c r="BF206" i="5"/>
  <c r="BF208" i="5"/>
  <c r="BF209" i="5"/>
  <c r="BF214" i="5"/>
  <c r="BF217" i="5"/>
  <c r="BF219" i="5"/>
  <c r="BF226" i="5"/>
  <c r="BF231" i="5"/>
  <c r="BF232" i="5"/>
  <c r="BF233" i="5"/>
  <c r="BF241" i="5"/>
  <c r="BF243" i="5"/>
  <c r="BF248" i="5"/>
  <c r="BF250" i="5"/>
  <c r="BF257" i="5"/>
  <c r="E85" i="5"/>
  <c r="BF127" i="5"/>
  <c r="BF133" i="5"/>
  <c r="BF149" i="5"/>
  <c r="BF150" i="5"/>
  <c r="BF152" i="5"/>
  <c r="BF155" i="5"/>
  <c r="BF156" i="5"/>
  <c r="BF164" i="5"/>
  <c r="BF165" i="5"/>
  <c r="BF173" i="5"/>
  <c r="BF174" i="5"/>
  <c r="BF177" i="5"/>
  <c r="BF178" i="5"/>
  <c r="BF180" i="5"/>
  <c r="BF183" i="5"/>
  <c r="BF184" i="5"/>
  <c r="BF186" i="5"/>
  <c r="BF187" i="5"/>
  <c r="BF189" i="5"/>
  <c r="BF198" i="5"/>
  <c r="BF199" i="5"/>
  <c r="BF204" i="5"/>
  <c r="BF210" i="5"/>
  <c r="BF215" i="5"/>
  <c r="BF216" i="5"/>
  <c r="BF221" i="5"/>
  <c r="BF224" i="5"/>
  <c r="BF227" i="5"/>
  <c r="BF228" i="5"/>
  <c r="BF244" i="5"/>
  <c r="BF245" i="5"/>
  <c r="BF246" i="5"/>
  <c r="BF251" i="5"/>
  <c r="BF256" i="5"/>
  <c r="BF259" i="5"/>
  <c r="BF260" i="5"/>
  <c r="BF265" i="5"/>
  <c r="BF267" i="5"/>
  <c r="BF128" i="5"/>
  <c r="BF129" i="5"/>
  <c r="BF130" i="5"/>
  <c r="BF136" i="5"/>
  <c r="BF147" i="5"/>
  <c r="BF157" i="5"/>
  <c r="BF161" i="5"/>
  <c r="BF168" i="5"/>
  <c r="BF171" i="5"/>
  <c r="BF175" i="5"/>
  <c r="BF179" i="5"/>
  <c r="BF181" i="5"/>
  <c r="BF182" i="5"/>
  <c r="BF193" i="5"/>
  <c r="BF196" i="5"/>
  <c r="BF201" i="5"/>
  <c r="BF205" i="5"/>
  <c r="BF207" i="5"/>
  <c r="BF212" i="5"/>
  <c r="BF218" i="5"/>
  <c r="BF220" i="5"/>
  <c r="BF225" i="5"/>
  <c r="BF229" i="5"/>
  <c r="BF234" i="5"/>
  <c r="BF239" i="5"/>
  <c r="BF240" i="5"/>
  <c r="BF252" i="5"/>
  <c r="BF258" i="5"/>
  <c r="BF261" i="5"/>
  <c r="BF262" i="5"/>
  <c r="BF264" i="5"/>
  <c r="F94" i="4"/>
  <c r="BF134" i="4"/>
  <c r="BF136" i="4"/>
  <c r="BF147" i="4"/>
  <c r="BF148" i="4"/>
  <c r="BF157" i="4"/>
  <c r="BF159" i="4"/>
  <c r="BF169" i="4"/>
  <c r="BF170" i="4"/>
  <c r="BF172" i="4"/>
  <c r="BF178" i="4"/>
  <c r="BF179" i="4"/>
  <c r="BF181" i="4"/>
  <c r="BF183" i="4"/>
  <c r="BF189" i="4"/>
  <c r="BF195" i="4"/>
  <c r="BF200" i="4"/>
  <c r="BF204" i="4"/>
  <c r="BF208" i="4"/>
  <c r="BF209" i="4"/>
  <c r="J94" i="4"/>
  <c r="BF133" i="4"/>
  <c r="BF137" i="4"/>
  <c r="BF139" i="4"/>
  <c r="BF140" i="4"/>
  <c r="BF141" i="4"/>
  <c r="BF142" i="4"/>
  <c r="BF143" i="4"/>
  <c r="BF144" i="4"/>
  <c r="BF145" i="4"/>
  <c r="BF150" i="4"/>
  <c r="BF151" i="4"/>
  <c r="BF154" i="4"/>
  <c r="BF156" i="4"/>
  <c r="BF158" i="4"/>
  <c r="BF160" i="4"/>
  <c r="BF162" i="4"/>
  <c r="BF165" i="4"/>
  <c r="BF167" i="4"/>
  <c r="BF171" i="4"/>
  <c r="BF173" i="4"/>
  <c r="BF174" i="4"/>
  <c r="BF193" i="4"/>
  <c r="BF194" i="4"/>
  <c r="BF197" i="4"/>
  <c r="BF201" i="4"/>
  <c r="BF202" i="4"/>
  <c r="BF203" i="4"/>
  <c r="BF210" i="4"/>
  <c r="BF214" i="4"/>
  <c r="E85" i="4"/>
  <c r="J91" i="4"/>
  <c r="BF138" i="4"/>
  <c r="BF146" i="4"/>
  <c r="BF149" i="4"/>
  <c r="BF153" i="4"/>
  <c r="BF161" i="4"/>
  <c r="BF168" i="4"/>
  <c r="BF177" i="4"/>
  <c r="BF184" i="4"/>
  <c r="BF187" i="4"/>
  <c r="BF190" i="4"/>
  <c r="BF191" i="4"/>
  <c r="BF192" i="4"/>
  <c r="BF196" i="4"/>
  <c r="BF135" i="4"/>
  <c r="BF152" i="4"/>
  <c r="BF163" i="4"/>
  <c r="BF166" i="4"/>
  <c r="BF175" i="4"/>
  <c r="BF176" i="4"/>
  <c r="BF180" i="4"/>
  <c r="BF182" i="4"/>
  <c r="BF185" i="4"/>
  <c r="BF186" i="4"/>
  <c r="BF199" i="4"/>
  <c r="BF207" i="4"/>
  <c r="BF211" i="4"/>
  <c r="BF212" i="4"/>
  <c r="BF216" i="4"/>
  <c r="J150" i="2"/>
  <c r="J100" i="2"/>
  <c r="BF134" i="3"/>
  <c r="BF142" i="3"/>
  <c r="BF144" i="3"/>
  <c r="E85" i="3"/>
  <c r="J91" i="3"/>
  <c r="J94" i="3"/>
  <c r="BF128" i="3"/>
  <c r="BF129" i="3"/>
  <c r="BF143" i="3"/>
  <c r="BF145" i="3"/>
  <c r="F94" i="3"/>
  <c r="BF126" i="3"/>
  <c r="BF127" i="3"/>
  <c r="BF130" i="3"/>
  <c r="BF131" i="3"/>
  <c r="BF132" i="3"/>
  <c r="BF133" i="3"/>
  <c r="BF135" i="3"/>
  <c r="BF136" i="3"/>
  <c r="BF137" i="3"/>
  <c r="BF138" i="3"/>
  <c r="BF140" i="3"/>
  <c r="BF141" i="3"/>
  <c r="BF146" i="3"/>
  <c r="E85" i="2"/>
  <c r="J94" i="2"/>
  <c r="BF162" i="2"/>
  <c r="BF166" i="2"/>
  <c r="BF168" i="2"/>
  <c r="BF174" i="2"/>
  <c r="BF175" i="2"/>
  <c r="BF178" i="2"/>
  <c r="BF179" i="2"/>
  <c r="BF181" i="2"/>
  <c r="BF182" i="2"/>
  <c r="BF189" i="2"/>
  <c r="BF201" i="2"/>
  <c r="BF204" i="2"/>
  <c r="BF206" i="2"/>
  <c r="BF210" i="2"/>
  <c r="BF211" i="2"/>
  <c r="BF227" i="2"/>
  <c r="BF242" i="2"/>
  <c r="BF244" i="2"/>
  <c r="BF245" i="2"/>
  <c r="BF251" i="2"/>
  <c r="BF256" i="2"/>
  <c r="BF271" i="2"/>
  <c r="BF275" i="2"/>
  <c r="BF290" i="2"/>
  <c r="BF291" i="2"/>
  <c r="BF294" i="2"/>
  <c r="BF296" i="2"/>
  <c r="BF298" i="2"/>
  <c r="BF306" i="2"/>
  <c r="BF308" i="2"/>
  <c r="BF309" i="2"/>
  <c r="BF310" i="2"/>
  <c r="BF312" i="2"/>
  <c r="BF314" i="2"/>
  <c r="BF315" i="2"/>
  <c r="BF320" i="2"/>
  <c r="BF325" i="2"/>
  <c r="BF331" i="2"/>
  <c r="BF333" i="2"/>
  <c r="BF334" i="2"/>
  <c r="BF341" i="2"/>
  <c r="BF347" i="2"/>
  <c r="BF348" i="2"/>
  <c r="BF349" i="2"/>
  <c r="BF355" i="2"/>
  <c r="J142" i="2"/>
  <c r="BF152" i="2"/>
  <c r="BF154" i="2"/>
  <c r="BF163" i="2"/>
  <c r="BF165" i="2"/>
  <c r="BF173" i="2"/>
  <c r="BF188" i="2"/>
  <c r="BF190" i="2"/>
  <c r="BF194" i="2"/>
  <c r="BF197" i="2"/>
  <c r="BF198" i="2"/>
  <c r="BF200" i="2"/>
  <c r="BF202" i="2"/>
  <c r="BF207" i="2"/>
  <c r="BF209" i="2"/>
  <c r="BF215" i="2"/>
  <c r="BF216" i="2"/>
  <c r="BF221" i="2"/>
  <c r="BF224" i="2"/>
  <c r="BF234" i="2"/>
  <c r="BF240" i="2"/>
  <c r="BF249" i="2"/>
  <c r="BF252" i="2"/>
  <c r="BF265" i="2"/>
  <c r="BF266" i="2"/>
  <c r="BF272" i="2"/>
  <c r="BF274" i="2"/>
  <c r="BF276" i="2"/>
  <c r="BF277" i="2"/>
  <c r="BF278" i="2"/>
  <c r="BF279" i="2"/>
  <c r="BF282" i="2"/>
  <c r="BF283" i="2"/>
  <c r="BF284" i="2"/>
  <c r="BF285" i="2"/>
  <c r="BF287" i="2"/>
  <c r="BF288" i="2"/>
  <c r="BF292" i="2"/>
  <c r="BF293" i="2"/>
  <c r="BF295" i="2"/>
  <c r="BF304" i="2"/>
  <c r="BF305" i="2"/>
  <c r="BF307" i="2"/>
  <c r="BF313" i="2"/>
  <c r="BF316" i="2"/>
  <c r="BF322" i="2"/>
  <c r="BF324" i="2"/>
  <c r="BF326" i="2"/>
  <c r="BF330" i="2"/>
  <c r="BF332" i="2"/>
  <c r="BF338" i="2"/>
  <c r="BF344" i="2"/>
  <c r="BF358" i="2"/>
  <c r="BF361" i="2"/>
  <c r="F94" i="2"/>
  <c r="BF155" i="2"/>
  <c r="BF156" i="2"/>
  <c r="BF157" i="2"/>
  <c r="BF158" i="2"/>
  <c r="BF164" i="2"/>
  <c r="BF169" i="2"/>
  <c r="BF172" i="2"/>
  <c r="BF176" i="2"/>
  <c r="BF177" i="2"/>
  <c r="BF185" i="2"/>
  <c r="BF203" i="2"/>
  <c r="BF205" i="2"/>
  <c r="BF208" i="2"/>
  <c r="BF212" i="2"/>
  <c r="BF213" i="2"/>
  <c r="BF218" i="2"/>
  <c r="BF219" i="2"/>
  <c r="BF220" i="2"/>
  <c r="BF228" i="2"/>
  <c r="BF229" i="2"/>
  <c r="BF230" i="2"/>
  <c r="BF231" i="2"/>
  <c r="BF238" i="2"/>
  <c r="BF243" i="2"/>
  <c r="BF247" i="2"/>
  <c r="BF248" i="2"/>
  <c r="BF250" i="2"/>
  <c r="BF253" i="2"/>
  <c r="BF255" i="2"/>
  <c r="BF257" i="2"/>
  <c r="BF258" i="2"/>
  <c r="BF260" i="2"/>
  <c r="BF261" i="2"/>
  <c r="BF263" i="2"/>
  <c r="BF264" i="2"/>
  <c r="BF267" i="2"/>
  <c r="BF281" i="2"/>
  <c r="BF301" i="2"/>
  <c r="BF303" i="2"/>
  <c r="BF317" i="2"/>
  <c r="BF318" i="2"/>
  <c r="BF319" i="2"/>
  <c r="BF321" i="2"/>
  <c r="BF328" i="2"/>
  <c r="BF329" i="2"/>
  <c r="BF335" i="2"/>
  <c r="BF337" i="2"/>
  <c r="BF339" i="2"/>
  <c r="BF342" i="2"/>
  <c r="BF345" i="2"/>
  <c r="BF352" i="2"/>
  <c r="BF360" i="2"/>
  <c r="BF365" i="2"/>
  <c r="BF151" i="2"/>
  <c r="BF153" i="2"/>
  <c r="BF159" i="2"/>
  <c r="BF160" i="2"/>
  <c r="BF161" i="2"/>
  <c r="BF170" i="2"/>
  <c r="BF171" i="2"/>
  <c r="BF183" i="2"/>
  <c r="BF186" i="2"/>
  <c r="BF187" i="2"/>
  <c r="BF191" i="2"/>
  <c r="BF193" i="2"/>
  <c r="BF195" i="2"/>
  <c r="BF196" i="2"/>
  <c r="BF199" i="2"/>
  <c r="BF217" i="2"/>
  <c r="BF222" i="2"/>
  <c r="BF223" i="2"/>
  <c r="BF225" i="2"/>
  <c r="BF226" i="2"/>
  <c r="BF232" i="2"/>
  <c r="BF237" i="2"/>
  <c r="BF239" i="2"/>
  <c r="BF241" i="2"/>
  <c r="BF254" i="2"/>
  <c r="BF262" i="2"/>
  <c r="BF268" i="2"/>
  <c r="BF270" i="2"/>
  <c r="BF289" i="2"/>
  <c r="BF297" i="2"/>
  <c r="BF300" i="2"/>
  <c r="BF302" i="2"/>
  <c r="BF311" i="2"/>
  <c r="BF343" i="2"/>
  <c r="BF353" i="2"/>
  <c r="BF359" i="2"/>
  <c r="BF362" i="2"/>
  <c r="BF363" i="2"/>
  <c r="BF364" i="2"/>
  <c r="BF367" i="2"/>
  <c r="BF368" i="2"/>
  <c r="BF369" i="2"/>
  <c r="J35" i="2"/>
  <c r="AV96" i="1" s="1"/>
  <c r="F35" i="2"/>
  <c r="AZ96" i="1"/>
  <c r="F38" i="3"/>
  <c r="BC97" i="1" s="1"/>
  <c r="F39" i="4"/>
  <c r="BD98" i="1"/>
  <c r="J35" i="5"/>
  <c r="AV99" i="1" s="1"/>
  <c r="F39" i="5"/>
  <c r="BD99" i="1" s="1"/>
  <c r="J35" i="7"/>
  <c r="AV101" i="1" s="1"/>
  <c r="F39" i="7"/>
  <c r="BD101" i="1"/>
  <c r="F35" i="9"/>
  <c r="AZ103" i="1" s="1"/>
  <c r="F38" i="2"/>
  <c r="BC96" i="1"/>
  <c r="F37" i="3"/>
  <c r="BB97" i="1" s="1"/>
  <c r="J35" i="4"/>
  <c r="AV98" i="1" s="1"/>
  <c r="F35" i="5"/>
  <c r="AZ99" i="1" s="1"/>
  <c r="F35" i="6"/>
  <c r="AZ100" i="1"/>
  <c r="F39" i="6"/>
  <c r="BD100" i="1" s="1"/>
  <c r="F38" i="7"/>
  <c r="BC101" i="1"/>
  <c r="F38" i="8"/>
  <c r="BC102" i="1" s="1"/>
  <c r="F39" i="8"/>
  <c r="BD102" i="1" s="1"/>
  <c r="J35" i="9"/>
  <c r="AV103" i="1" s="1"/>
  <c r="AS94" i="1"/>
  <c r="F39" i="2"/>
  <c r="BD96" i="1" s="1"/>
  <c r="F39" i="3"/>
  <c r="BD97" i="1"/>
  <c r="F37" i="4"/>
  <c r="BB98" i="1" s="1"/>
  <c r="F38" i="4"/>
  <c r="BC98" i="1"/>
  <c r="F38" i="5"/>
  <c r="BC99" i="1"/>
  <c r="F38" i="6"/>
  <c r="BC100" i="1"/>
  <c r="F37" i="7"/>
  <c r="BB101" i="1" s="1"/>
  <c r="F35" i="8"/>
  <c r="AZ102" i="1"/>
  <c r="F37" i="8"/>
  <c r="BB102" i="1" s="1"/>
  <c r="F39" i="9"/>
  <c r="BD103" i="1"/>
  <c r="F37" i="2"/>
  <c r="BB96" i="1"/>
  <c r="F35" i="3"/>
  <c r="AZ97" i="1"/>
  <c r="J35" i="3"/>
  <c r="AV97" i="1" s="1"/>
  <c r="F35" i="4"/>
  <c r="AZ98" i="1"/>
  <c r="F37" i="5"/>
  <c r="BB99" i="1" s="1"/>
  <c r="F37" i="6"/>
  <c r="BB100" i="1"/>
  <c r="J35" i="6"/>
  <c r="AV100" i="1" s="1"/>
  <c r="F35" i="7"/>
  <c r="AZ101" i="1"/>
  <c r="J35" i="8"/>
  <c r="AV102" i="1" s="1"/>
  <c r="F37" i="9"/>
  <c r="BB103" i="1"/>
  <c r="F38" i="9"/>
  <c r="BC103" i="1" s="1"/>
  <c r="P137" i="9" l="1"/>
  <c r="P136" i="9" s="1"/>
  <c r="P135" i="9" s="1"/>
  <c r="AU103" i="1" s="1"/>
  <c r="T137" i="9"/>
  <c r="T136" i="9" s="1"/>
  <c r="T135" i="9" s="1"/>
  <c r="T131" i="4"/>
  <c r="T130" i="4"/>
  <c r="BK131" i="4"/>
  <c r="J131" i="4"/>
  <c r="J99" i="4"/>
  <c r="BK149" i="2"/>
  <c r="J149" i="2" s="1"/>
  <c r="J99" i="2" s="1"/>
  <c r="R125" i="5"/>
  <c r="R124" i="5"/>
  <c r="T235" i="2"/>
  <c r="P235" i="2"/>
  <c r="P149" i="2"/>
  <c r="T125" i="5"/>
  <c r="T124" i="5" s="1"/>
  <c r="R131" i="4"/>
  <c r="R130" i="4"/>
  <c r="BK128" i="7"/>
  <c r="J128" i="7" s="1"/>
  <c r="J99" i="7" s="1"/>
  <c r="P131" i="4"/>
  <c r="P130" i="4"/>
  <c r="AU98" i="1" s="1"/>
  <c r="R128" i="7"/>
  <c r="R127" i="7"/>
  <c r="P125" i="5"/>
  <c r="P124" i="5" s="1"/>
  <c r="AU99" i="1" s="1"/>
  <c r="P128" i="7"/>
  <c r="P127" i="7"/>
  <c r="AU101" i="1" s="1"/>
  <c r="T149" i="2"/>
  <c r="T148" i="2" s="1"/>
  <c r="R235" i="2"/>
  <c r="R149" i="2"/>
  <c r="R125" i="6"/>
  <c r="R124" i="6"/>
  <c r="P124" i="3"/>
  <c r="P123" i="3" s="1"/>
  <c r="AU97" i="1" s="1"/>
  <c r="T128" i="7"/>
  <c r="T127" i="7"/>
  <c r="BK124" i="8"/>
  <c r="J124" i="8"/>
  <c r="J99" i="8" s="1"/>
  <c r="J138" i="9"/>
  <c r="J101" i="9" s="1"/>
  <c r="BK174" i="9"/>
  <c r="J174" i="9"/>
  <c r="J107" i="9"/>
  <c r="BK124" i="3"/>
  <c r="J124" i="3"/>
  <c r="J99" i="3"/>
  <c r="BK205" i="4"/>
  <c r="J205" i="4" s="1"/>
  <c r="J105" i="4" s="1"/>
  <c r="BK235" i="2"/>
  <c r="J235" i="2"/>
  <c r="J107" i="2" s="1"/>
  <c r="BK125" i="5"/>
  <c r="J125" i="5"/>
  <c r="J99" i="5"/>
  <c r="BK350" i="2"/>
  <c r="J350" i="2"/>
  <c r="J121" i="2"/>
  <c r="BK356" i="2"/>
  <c r="J356" i="2" s="1"/>
  <c r="J124" i="2" s="1"/>
  <c r="J125" i="6"/>
  <c r="J99" i="6"/>
  <c r="J36" i="3"/>
  <c r="AW97" i="1"/>
  <c r="AT97" i="1"/>
  <c r="F36" i="4"/>
  <c r="BA98" i="1" s="1"/>
  <c r="J36" i="5"/>
  <c r="AW99" i="1"/>
  <c r="AT99" i="1"/>
  <c r="F36" i="7"/>
  <c r="BA101" i="1" s="1"/>
  <c r="F36" i="3"/>
  <c r="BA97" i="1"/>
  <c r="J36" i="4"/>
  <c r="AW98" i="1" s="1"/>
  <c r="AT98" i="1" s="1"/>
  <c r="F36" i="5"/>
  <c r="BA99" i="1" s="1"/>
  <c r="J32" i="6"/>
  <c r="AG100" i="1"/>
  <c r="J36" i="7"/>
  <c r="AW101" i="1" s="1"/>
  <c r="AT101" i="1" s="1"/>
  <c r="F36" i="2"/>
  <c r="BA96" i="1"/>
  <c r="J36" i="6"/>
  <c r="AW100" i="1" s="1"/>
  <c r="AT100" i="1" s="1"/>
  <c r="J36" i="8"/>
  <c r="AW102" i="1" s="1"/>
  <c r="AT102" i="1" s="1"/>
  <c r="F36" i="9"/>
  <c r="BA103" i="1"/>
  <c r="BD95" i="1"/>
  <c r="BD94" i="1"/>
  <c r="W33" i="1" s="1"/>
  <c r="BC95" i="1"/>
  <c r="BC94" i="1" s="1"/>
  <c r="W32" i="1" s="1"/>
  <c r="J36" i="2"/>
  <c r="AW96" i="1"/>
  <c r="AT96" i="1" s="1"/>
  <c r="F36" i="6"/>
  <c r="BA100" i="1" s="1"/>
  <c r="F36" i="8"/>
  <c r="BA102" i="1"/>
  <c r="J36" i="9"/>
  <c r="AW103" i="1" s="1"/>
  <c r="AT103" i="1" s="1"/>
  <c r="AZ95" i="1"/>
  <c r="AZ94" i="1" s="1"/>
  <c r="AV94" i="1" s="1"/>
  <c r="AK29" i="1" s="1"/>
  <c r="BB95" i="1"/>
  <c r="BB94" i="1"/>
  <c r="W31" i="1"/>
  <c r="R148" i="2" l="1"/>
  <c r="P148" i="2"/>
  <c r="AU96" i="1" s="1"/>
  <c r="AU95" i="1" s="1"/>
  <c r="AU94" i="1" s="1"/>
  <c r="BK137" i="9"/>
  <c r="J137" i="9"/>
  <c r="J100" i="9"/>
  <c r="BK148" i="2"/>
  <c r="J148" i="2"/>
  <c r="J32" i="2" s="1"/>
  <c r="AG96" i="1" s="1"/>
  <c r="BK127" i="7"/>
  <c r="J127" i="7"/>
  <c r="J98" i="7"/>
  <c r="BK123" i="8"/>
  <c r="J123" i="8" s="1"/>
  <c r="J32" i="8" s="1"/>
  <c r="AG102" i="1" s="1"/>
  <c r="BK123" i="3"/>
  <c r="J123" i="3" s="1"/>
  <c r="J98" i="3" s="1"/>
  <c r="BK130" i="4"/>
  <c r="J130" i="4"/>
  <c r="J98" i="4"/>
  <c r="BK124" i="5"/>
  <c r="J124" i="5"/>
  <c r="J98" i="5"/>
  <c r="AN100" i="1"/>
  <c r="J41" i="6"/>
  <c r="AX95" i="1"/>
  <c r="BA95" i="1"/>
  <c r="AW95" i="1"/>
  <c r="AV95" i="1"/>
  <c r="AY95" i="1"/>
  <c r="W29" i="1"/>
  <c r="AX94" i="1"/>
  <c r="AY94" i="1"/>
  <c r="J41" i="8" l="1"/>
  <c r="J41" i="2"/>
  <c r="J98" i="8"/>
  <c r="J98" i="2"/>
  <c r="BK136" i="9"/>
  <c r="BK135" i="9"/>
  <c r="J135" i="9"/>
  <c r="J98" i="9"/>
  <c r="AN102" i="1"/>
  <c r="AN96" i="1"/>
  <c r="J32" i="5"/>
  <c r="AG99" i="1"/>
  <c r="J32" i="7"/>
  <c r="AG101" i="1"/>
  <c r="AN101" i="1"/>
  <c r="BA94" i="1"/>
  <c r="W30" i="1"/>
  <c r="J32" i="3"/>
  <c r="AG97" i="1"/>
  <c r="J32" i="4"/>
  <c r="AG98" i="1"/>
  <c r="AN98" i="1"/>
  <c r="AT95" i="1"/>
  <c r="J41" i="4" l="1"/>
  <c r="J41" i="3"/>
  <c r="J41" i="7"/>
  <c r="J136" i="9"/>
  <c r="J99" i="9" s="1"/>
  <c r="J41" i="5"/>
  <c r="AN97" i="1"/>
  <c r="AN99" i="1"/>
  <c r="AW94" i="1"/>
  <c r="AK30" i="1"/>
  <c r="J32" i="9"/>
  <c r="AG103" i="1"/>
  <c r="AG95" i="1" s="1"/>
  <c r="AG94" i="1" s="1"/>
  <c r="AK26" i="1" s="1"/>
  <c r="J41" i="9" l="1"/>
  <c r="AN103" i="1"/>
  <c r="AN95" i="1"/>
  <c r="AK35" i="1"/>
  <c r="AT94" i="1"/>
  <c r="AN94" i="1"/>
</calcChain>
</file>

<file path=xl/sharedStrings.xml><?xml version="1.0" encoding="utf-8"?>
<sst xmlns="http://schemas.openxmlformats.org/spreadsheetml/2006/main" count="11469" uniqueCount="2542">
  <si>
    <t>Export Komplet</t>
  </si>
  <si>
    <t/>
  </si>
  <si>
    <t>2.0</t>
  </si>
  <si>
    <t>False</t>
  </si>
  <si>
    <t>{07e1f0cc-b2f8-4dd4-b2ec-c6bf36cf1720}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</si>
  <si>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</si>
  <si>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</si>
  <si>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</si>
  <si>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</si>
  <si>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</si>
  <si>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</si>
  <si>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</si>
  <si>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</si>
  <si>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010a1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</si>
  <si>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</si>
  <si>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</si>
  <si>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lezeckého centra HK Neolit</t>
  </si>
  <si>
    <t>JKSO:</t>
  </si>
  <si>
    <t>ČS:</t>
  </si>
  <si>
    <t>Miesto:</t>
  </si>
  <si>
    <t>Martin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</si>
  <si>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</si>
  <si>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</si>
  <si>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</si>
  <si>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</si>
  <si>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</si>
  <si>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</si>
  <si>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</si>
  <si>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Hplus a.s.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</si>
  <si>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</si>
  <si>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</si>
  <si>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</si>
  <si>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</si>
  <si>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</si>
  <si>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</si>
  <si>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</si>
  <si>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</si>
  <si>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</si>
  <si>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</si>
  <si>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</si>
  <si>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</si>
  <si>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</si>
  <si>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</si>
  <si>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</si>
  <si>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</si>
  <si>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</si>
  <si>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</si>
  <si>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</si>
  <si>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</si>
  <si>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</si>
  <si>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</si>
  <si>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</si>
  <si>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</si>
  <si>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</si>
  <si>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</si>
  <si>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</si>
  <si>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</si>
  <si>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</si>
  <si>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</si>
  <si>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</si>
  <si>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</si>
  <si>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</si>
  <si>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</si>
  <si>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</si>
  <si>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</si>
  <si>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</si>
  <si>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</si>
  <si>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</si>
  <si>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</si>
  <si>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</si>
  <si>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</si>
  <si>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</si>
  <si>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</si>
  <si>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</si>
  <si>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</si>
  <si>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</si>
  <si>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</si>
  <si>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02</t>
  </si>
  <si>
    <t>Prístavba lezeckého centra HK Neolit-stavebné práce</t>
  </si>
  <si>
    <t>STA</t>
  </si>
  <si>
    <t>1</t>
  </si>
  <si>
    <t>{ac26c152-52a3-45b5-adc9-afa278d66d89}</t>
  </si>
  <si>
    <t>/</t>
  </si>
  <si>
    <t>SO 02-1</t>
  </si>
  <si>
    <t>Časť</t>
  </si>
  <si>
    <t>2</t>
  </si>
  <si>
    <t>{6a79c068-0a3d-4fcd-aa16-3c4d8e052e63}</t>
  </si>
  <si>
    <t>SO 02-2</t>
  </si>
  <si>
    <t>Zdravotechnika</t>
  </si>
  <si>
    <t>{ce836ec4-b665-4bae-87a7-f3dc2138879a}</t>
  </si>
  <si>
    <t>SO 02-3</t>
  </si>
  <si>
    <t>Vykurovanie</t>
  </si>
  <si>
    <t>{800b11fa-ec9f-4709-a837-de57939622e9}</t>
  </si>
  <si>
    <t>SO 02-4</t>
  </si>
  <si>
    <t>Elektroinštalácia a bleskozvod</t>
  </si>
  <si>
    <t>{26740ea4-4fb5-44f7-8e5e-71b6b2a84803}</t>
  </si>
  <si>
    <t>SO 02-5</t>
  </si>
  <si>
    <t>Lokálny zdroj energie - fotovoltaika</t>
  </si>
  <si>
    <t>{e6c03dca-90f0-4837-acb3-4b7e17eed5c7}</t>
  </si>
  <si>
    <t>SO 02-6</t>
  </si>
  <si>
    <t>MaR</t>
  </si>
  <si>
    <t>{edda87e3-cc3f-45fd-89c0-798d6fc0007e}</t>
  </si>
  <si>
    <t>SO 02-7</t>
  </si>
  <si>
    <t>Slaboprúd a rozhlas</t>
  </si>
  <si>
    <t>{ef98fb16-9564-4430-b5af-3cea74fe0899}</t>
  </si>
  <si>
    <t>SO 02-8</t>
  </si>
  <si>
    <t>Vzduchotechnika</t>
  </si>
  <si>
    <t>{06d4ae64-eea1-4a98-93c4-88b160fc33dc}</t>
  </si>
  <si>
    <t>KRYCÍ LIST ROZPOČTU</t>
  </si>
  <si>
    <t>Objekt:</t>
  </si>
  <si>
    <t>SO 02 - Prístavba lezeckého centra HK Neolit-stavebné práce</t>
  </si>
  <si>
    <t>Časť:</t>
  </si>
  <si>
    <t>SO 02-1 - Prístavba lezeckého centra HK Neolit-stavebné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</si>
  <si>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</si>
  <si>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</si>
  <si>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</si>
  <si>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</si>
  <si>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</si>
  <si>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</si>
  <si>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</si>
  <si>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</si>
  <si>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</si>
  <si>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</si>
  <si>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</si>
  <si>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</si>
  <si>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</si>
  <si>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</si>
  <si>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</si>
  <si>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</si>
  <si>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</si>
  <si>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722 - Zdravotechnika - vnútorný vodovod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</si>
  <si>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</si>
  <si>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</si>
  <si>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</si>
  <si>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</si>
  <si>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</si>
  <si>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</si>
  <si>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</si>
  <si>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</si>
  <si>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</si>
  <si>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788 - Technické a športové vybavenie haly</t>
  </si>
  <si>
    <t xml:space="preserve">    788.1 - Boulderingová stena</t>
  </si>
  <si>
    <t xml:space="preserve">    788.2 - Pracovisko pre osoby zo zníženou mobilitou</t>
  </si>
  <si>
    <t>M - Práce a dodávky M</t>
  </si>
  <si>
    <t xml:space="preserve">    43-M - Montáž oceľových konštrukcií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</si>
  <si>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</si>
  <si>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</si>
  <si>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</si>
  <si>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</si>
  <si>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</si>
  <si>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</si>
  <si>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</si>
  <si>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</si>
  <si>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</si>
  <si>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</si>
  <si>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</si>
  <si>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</si>
  <si>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</si>
  <si>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</si>
  <si>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</si>
  <si>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</si>
  <si>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</si>
  <si>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</si>
  <si>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121101112.S</t>
  </si>
  <si>
    <t>Odstránenie ornice s premiestn. na hromady, so zložením na vzdialenosť do 100 m a do 1000 m3</t>
  </si>
  <si>
    <t>m3</t>
  </si>
  <si>
    <t>4</t>
  </si>
  <si>
    <t>1681029479</t>
  </si>
  <si>
    <t>131201101.S</t>
  </si>
  <si>
    <t>Výkop nezapaženej jamy v hornine 3, do 100 m3</t>
  </si>
  <si>
    <t>-453177740</t>
  </si>
  <si>
    <t>3</t>
  </si>
  <si>
    <t>131201102.S</t>
  </si>
  <si>
    <t>Výkop nezapaženej jamy v hornine 3, nad 100 do 1000 m3</t>
  </si>
  <si>
    <t>-469005789</t>
  </si>
  <si>
    <t>131201109.S</t>
  </si>
  <si>
    <t>Hĺbenie nezapažených jám a zárezov. Príplatok za lepivosť horniny 3</t>
  </si>
  <si>
    <t>-202806866</t>
  </si>
  <si>
    <t>5</t>
  </si>
  <si>
    <t>162201102.S</t>
  </si>
  <si>
    <t>Vodorovné premiestnenie výkopku z horniny 1-4 nad 20-50m</t>
  </si>
  <si>
    <t>-1230348045</t>
  </si>
  <si>
    <t>6</t>
  </si>
  <si>
    <t>162501122.S</t>
  </si>
  <si>
    <t>Vodorovné premiestnenie výkopku po spevnenej ceste z horniny tr.1-4, nad 100 do 1000 m3 na vzdialenosť do 3000 m</t>
  </si>
  <si>
    <t>688144974</t>
  </si>
  <si>
    <t>7</t>
  </si>
  <si>
    <t>162501123.S</t>
  </si>
  <si>
    <t>Vodorovné premiestnenie výkopku po spevnenej ceste z horniny tr.1-4, nad 100 do 1000 m3, príplatok k cene za každých ďalšich a začatých 1000 m</t>
  </si>
  <si>
    <t>-1729471255</t>
  </si>
  <si>
    <t>8</t>
  </si>
  <si>
    <t>166101101.S</t>
  </si>
  <si>
    <t>Prehodenie neuľahnutého výkopku z horniny 1 až 4</t>
  </si>
  <si>
    <t>538894836</t>
  </si>
  <si>
    <t>9</t>
  </si>
  <si>
    <t>167101101.S</t>
  </si>
  <si>
    <t>Nakladanie neuľahnutého výkopku z hornín tr.1-4 do 100 m3</t>
  </si>
  <si>
    <t>398984837</t>
  </si>
  <si>
    <t>10</t>
  </si>
  <si>
    <t>171101105.S</t>
  </si>
  <si>
    <t>Uloženie sypaniny do násypu  súdržnej horniny s mierou zhutnenia nad 103 % podľa Proctor-Standard</t>
  </si>
  <si>
    <t>-204808462</t>
  </si>
  <si>
    <t>11</t>
  </si>
  <si>
    <t>171201202.S</t>
  </si>
  <si>
    <t>Uloženie sypaniny na skládky nad 100 do 1000 m3</t>
  </si>
  <si>
    <t>-330340841</t>
  </si>
  <si>
    <t>12</t>
  </si>
  <si>
    <t>171209002.S</t>
  </si>
  <si>
    <t>Poplatok za skladovanie - zemina a kamenivo (17 05) ostatné</t>
  </si>
  <si>
    <t>t</t>
  </si>
  <si>
    <t>1293207842</t>
  </si>
  <si>
    <t>13</t>
  </si>
  <si>
    <t>174101001.S</t>
  </si>
  <si>
    <t>Zásyp sypaninou so zhutnením jám, šachiet, rýh, zárezov alebo okolo objektov do 100 m3</t>
  </si>
  <si>
    <t>1196184579</t>
  </si>
  <si>
    <t>14</t>
  </si>
  <si>
    <t>174101102.S</t>
  </si>
  <si>
    <t>Zásyp sypaninou v uzavretých priestoroch s urovnaním povrchu zásypu</t>
  </si>
  <si>
    <t>-931932037</t>
  </si>
  <si>
    <t>15</t>
  </si>
  <si>
    <t>M</t>
  </si>
  <si>
    <t>583310003400.S</t>
  </si>
  <si>
    <t>Štrkopiesok frakcia 0-63 mm</t>
  </si>
  <si>
    <t>-71723703</t>
  </si>
  <si>
    <t>16</t>
  </si>
  <si>
    <t>181101102.S</t>
  </si>
  <si>
    <t>Úprava pláne v zárezoch v hornine 1-4 so zhutnením</t>
  </si>
  <si>
    <t>m2</t>
  </si>
  <si>
    <t>-1471699160</t>
  </si>
  <si>
    <t>Zakladanie</t>
  </si>
  <si>
    <t>17</t>
  </si>
  <si>
    <t>271521131.S</t>
  </si>
  <si>
    <t>Vankúše zhutnené pod základy z kameniva hrubého drveného, frakcie 16 - 32 mm</t>
  </si>
  <si>
    <t>-1980863244</t>
  </si>
  <si>
    <t>18</t>
  </si>
  <si>
    <t>271533001.S</t>
  </si>
  <si>
    <t>Násyp pod základové konštrukcie so zhutnením z  kameniva hrubého drveného fr. 32 - 63 mm</t>
  </si>
  <si>
    <t>-1910998494</t>
  </si>
  <si>
    <t>19</t>
  </si>
  <si>
    <t>273351217.S</t>
  </si>
  <si>
    <t>Debnenie stien základových dosiek, zhotovenie-tradičné</t>
  </si>
  <si>
    <t>675269953</t>
  </si>
  <si>
    <t>20</t>
  </si>
  <si>
    <t>273351218.S</t>
  </si>
  <si>
    <t>Debnenie stien základových dosiek, odstránenie-tradičné</t>
  </si>
  <si>
    <t>-1329247563</t>
  </si>
  <si>
    <t>21</t>
  </si>
  <si>
    <t>273362021.S</t>
  </si>
  <si>
    <t>Výstuž základových dosiek zo zvár. sietí KARI</t>
  </si>
  <si>
    <t>512231461</t>
  </si>
  <si>
    <t>22</t>
  </si>
  <si>
    <t>273941003.S</t>
  </si>
  <si>
    <t>Nosné alebo spojovacie zvary základových konštrukcií okrem betonárskej ocele, hrúbky zvaru 12-14 mm</t>
  </si>
  <si>
    <t>m</t>
  </si>
  <si>
    <t>2010047704</t>
  </si>
  <si>
    <t>275321312.S</t>
  </si>
  <si>
    <t>Betón základových pätiek, železový (bez výstuže), tr. C 20/25</t>
  </si>
  <si>
    <t>-366896150</t>
  </si>
  <si>
    <t>24</t>
  </si>
  <si>
    <t>275351217.S</t>
  </si>
  <si>
    <t>Debnenie stien základových pätiek, zhotovenie-tradičné</t>
  </si>
  <si>
    <t>683928226</t>
  </si>
  <si>
    <t>25</t>
  </si>
  <si>
    <t>275351218.S</t>
  </si>
  <si>
    <t>Debnenie stien základových pätiek, odstránenie-tradičné</t>
  </si>
  <si>
    <t>-1842667633</t>
  </si>
  <si>
    <t>26</t>
  </si>
  <si>
    <t>275351219.S</t>
  </si>
  <si>
    <t>Debnenie kotviacich kaslíkov v základových pätkách s oddebnením, zhotovenie-tradičné</t>
  </si>
  <si>
    <t>ks</t>
  </si>
  <si>
    <t>-1724721569</t>
  </si>
  <si>
    <t>27</t>
  </si>
  <si>
    <t>275361821.S</t>
  </si>
  <si>
    <t>Výstuž základových pätiek z ocele B500 (10505)</t>
  </si>
  <si>
    <t>-1389284353</t>
  </si>
  <si>
    <t>28</t>
  </si>
  <si>
    <t>275362021.S</t>
  </si>
  <si>
    <t>Výstuž základových pätiek zo zvár. sietí KARI</t>
  </si>
  <si>
    <t>-537080185</t>
  </si>
  <si>
    <t>Zvislé a kompletné konštrukcie</t>
  </si>
  <si>
    <t>29</t>
  </si>
  <si>
    <t>317165127</t>
  </si>
  <si>
    <t>Prekladový trámec YTONG šírky 150 mm, výšky 124 mm, dĺžky 2500 mm</t>
  </si>
  <si>
    <t>1649977160</t>
  </si>
  <si>
    <t>30</t>
  </si>
  <si>
    <t>317165303</t>
  </si>
  <si>
    <t>Nenosný preklad YTONG šírky 150 mm, výšky 249 mm, dĺžky 1250 mm</t>
  </si>
  <si>
    <t>-756801061</t>
  </si>
  <si>
    <t>31</t>
  </si>
  <si>
    <t>342272104</t>
  </si>
  <si>
    <t>Priečky z tvárnic YTONG hr. 150 mm P2-500 hladkých, na MVC a maltu YTONG (150x249x599)</t>
  </si>
  <si>
    <t>1709434173</t>
  </si>
  <si>
    <t>Vodorovné konštrukcie</t>
  </si>
  <si>
    <t>32</t>
  </si>
  <si>
    <t>413121011.S</t>
  </si>
  <si>
    <t>Montáž trámov, prievlakov, stužidiel a obvodových tyčových dielcov vodorovných konštrukcií do 3,0 t</t>
  </si>
  <si>
    <t>-51561124</t>
  </si>
  <si>
    <t>33</t>
  </si>
  <si>
    <t>593220000100.S</t>
  </si>
  <si>
    <t>Základové nosníky sendvičové - zateplené, v-800mm, dl. 2,25-5m</t>
  </si>
  <si>
    <t>1562609769</t>
  </si>
  <si>
    <t>34</t>
  </si>
  <si>
    <t>417321414.S</t>
  </si>
  <si>
    <t>Betón stužujúcich pásov a vencov železový tr. C 20/25</t>
  </si>
  <si>
    <t>481232597</t>
  </si>
  <si>
    <t>35</t>
  </si>
  <si>
    <t>417351115.S</t>
  </si>
  <si>
    <t>Debnenie bočníc stužujúcich pásov a vencov vrátane vzpier zhotovenie</t>
  </si>
  <si>
    <t>-979579884</t>
  </si>
  <si>
    <t>36</t>
  </si>
  <si>
    <t>417351116.S</t>
  </si>
  <si>
    <t>Debnenie bočníc stužujúcich pásov a vencov vrátane vzpier odstránenie</t>
  </si>
  <si>
    <t>306914294</t>
  </si>
  <si>
    <t>37</t>
  </si>
  <si>
    <t>417361821.S</t>
  </si>
  <si>
    <t>Výstuž stužujúcich pásov a vencov z betonárskej ocele B500 (10505)</t>
  </si>
  <si>
    <t>1036283056</t>
  </si>
  <si>
    <t>38</t>
  </si>
  <si>
    <t>451315114.S</t>
  </si>
  <si>
    <t>Podkladová alebo výplňová vrstva z betónu tr. C 12/15 hr. do 100 mm</t>
  </si>
  <si>
    <t>-1238978094</t>
  </si>
  <si>
    <t>Úpravy povrchov, podlahy, osadenie</t>
  </si>
  <si>
    <t>39</t>
  </si>
  <si>
    <t>612460271.S</t>
  </si>
  <si>
    <t>Vnútorná omietka stien sadrová, hr. 5 mm</t>
  </si>
  <si>
    <t>-1031235682</t>
  </si>
  <si>
    <t>40</t>
  </si>
  <si>
    <t>612481119.S</t>
  </si>
  <si>
    <t>Potiahnutie vnútorných stien sklotextilnou mriežkou s celoplošným prilepením</t>
  </si>
  <si>
    <t>-552024287</t>
  </si>
  <si>
    <t>41</t>
  </si>
  <si>
    <t>631312711.S</t>
  </si>
  <si>
    <t>Mazanina z betónu prostého (m3) tr. C 25/30 hr.nad 50 do 80 mm</t>
  </si>
  <si>
    <t>-1566861190</t>
  </si>
  <si>
    <t>42</t>
  </si>
  <si>
    <t>631315711.S</t>
  </si>
  <si>
    <t>Mazanina z betónu prostého (m3) tr. C 25/30 hr.nad 120 do 240 mm</t>
  </si>
  <si>
    <t>-1217631631</t>
  </si>
  <si>
    <t>43</t>
  </si>
  <si>
    <t>631322711.S</t>
  </si>
  <si>
    <t>Mazanina z betónu vystužená oceľovými vláknami tr.C25/30 hr. nad 50 do 80 mm</t>
  </si>
  <si>
    <t>588126181</t>
  </si>
  <si>
    <t>44</t>
  </si>
  <si>
    <t>631325661.S</t>
  </si>
  <si>
    <t>Mazanina z betónu vystužená oceľovými vláknami tr.C20/25 hr. nad 120 do 240 mm</t>
  </si>
  <si>
    <t>-2072506849</t>
  </si>
  <si>
    <t>45</t>
  </si>
  <si>
    <t>631351101.S</t>
  </si>
  <si>
    <t>Debnenie stien, rýh a otvorov v podlahách zhotovenie</t>
  </si>
  <si>
    <t>1814908433</t>
  </si>
  <si>
    <t>46</t>
  </si>
  <si>
    <t>631351102.S</t>
  </si>
  <si>
    <t>Debnenie stien, rýh a otvorov v podlahách odstránenie</t>
  </si>
  <si>
    <t>-788081560</t>
  </si>
  <si>
    <t>47</t>
  </si>
  <si>
    <t>631361821.S</t>
  </si>
  <si>
    <t>Výstuž mazanín z betónov (z kameniva) a z ľahkých betónov z betonárskej ocele B500 (10505)</t>
  </si>
  <si>
    <t>1325596605</t>
  </si>
  <si>
    <t>48</t>
  </si>
  <si>
    <t>631362441.S</t>
  </si>
  <si>
    <t>Výstuž mazanín z betónov (z kameniva) a z ľahkých betónov zo sietí KARI, priemer drôtu 8/8 mm, veľkosť oka 100x100 mm</t>
  </si>
  <si>
    <t>2036482191</t>
  </si>
  <si>
    <t>49</t>
  </si>
  <si>
    <t>631362442.S</t>
  </si>
  <si>
    <t>Výstuž mazanín z betónov (z kameniva) a z ľahkých betónov zo sietí KARI, priemer drôtu 8/8 mm, veľkosť oka 150x150 mm</t>
  </si>
  <si>
    <t>-1503495509</t>
  </si>
  <si>
    <t>50</t>
  </si>
  <si>
    <t>632001011.S</t>
  </si>
  <si>
    <t>Zhotovenie separačnej fólie v podlahových vrstvách z PE</t>
  </si>
  <si>
    <t>-1996992034</t>
  </si>
  <si>
    <t>51</t>
  </si>
  <si>
    <t>283290003600</t>
  </si>
  <si>
    <t>Separačná fólia FE, šxl 1,3x100 m, na oddelenie poterov, PE, BAUMIT</t>
  </si>
  <si>
    <t>-444235947</t>
  </si>
  <si>
    <t>52</t>
  </si>
  <si>
    <t>632001021.S</t>
  </si>
  <si>
    <t>Zhotovenie okrajovej dilatačnej pásky z PE</t>
  </si>
  <si>
    <t>880551006</t>
  </si>
  <si>
    <t>53</t>
  </si>
  <si>
    <t>283320004900</t>
  </si>
  <si>
    <t>Okrajová dilatačná páska PE RSS120/10 mm bez fólie na oddilatovanie poterov od stenových konštrukcií, BAUMIT</t>
  </si>
  <si>
    <t>-592012855</t>
  </si>
  <si>
    <t>54</t>
  </si>
  <si>
    <t>634920031.S</t>
  </si>
  <si>
    <t>Rezanie dilatačných škár v čiastočne zatvrdnutej betónovej mazanine alebo poteru hĺbky nad 50 do 80 mm, šírky do 5 mm</t>
  </si>
  <si>
    <t>1433851149</t>
  </si>
  <si>
    <t>55</t>
  </si>
  <si>
    <t>642944121.S</t>
  </si>
  <si>
    <t>Dodatočná montáž oceľovej dverovej zárubne, plochy otvoru do 2,5 m2</t>
  </si>
  <si>
    <t>-1284161457</t>
  </si>
  <si>
    <t>56</t>
  </si>
  <si>
    <t>553310008900.S</t>
  </si>
  <si>
    <t xml:space="preserve">Zárubňa oceľová oblá šxvxhr 900x1970x160 mm </t>
  </si>
  <si>
    <t>1985400671</t>
  </si>
  <si>
    <t>57</t>
  </si>
  <si>
    <t>553310008700.S</t>
  </si>
  <si>
    <t xml:space="preserve">Zárubňa oceľová oblá šxvxhr 800x1970x160 mm </t>
  </si>
  <si>
    <t>-404978187</t>
  </si>
  <si>
    <t>58</t>
  </si>
  <si>
    <t>642945111.S</t>
  </si>
  <si>
    <t>Osadenie oceľ. zárubní protipož. dverí s obetónov. jednokrídlové do 2,5 m2</t>
  </si>
  <si>
    <t>637188490</t>
  </si>
  <si>
    <t>59</t>
  </si>
  <si>
    <t>553310010352.S</t>
  </si>
  <si>
    <t>Zárubňa požiarna oceľová, šxvxhr 1000x1970x160 mm, bez povrchovej úpravy, EI30, ľavá</t>
  </si>
  <si>
    <t>1370994821</t>
  </si>
  <si>
    <t>Ostatné konštrukcie a práce-búranie</t>
  </si>
  <si>
    <t>60</t>
  </si>
  <si>
    <t>941955001.S</t>
  </si>
  <si>
    <t>Lešenie ľahké pracovné pomocné, s výškou lešeňovej podlahy do 1,20 m</t>
  </si>
  <si>
    <t>-1894502394</t>
  </si>
  <si>
    <t>61</t>
  </si>
  <si>
    <t>941955002.S</t>
  </si>
  <si>
    <t>Lešenie ľahké pracovné pomocné s výškou lešeňovej podlahy nad 1,20 do 1,90 m</t>
  </si>
  <si>
    <t>342819229</t>
  </si>
  <si>
    <t>62</t>
  </si>
  <si>
    <t>941955003.S</t>
  </si>
  <si>
    <t>Lešenie ľahké pracovné pomocné s výškou lešeňovej podlahy nad 1,90 do 2,50 m</t>
  </si>
  <si>
    <t>-1393154451</t>
  </si>
  <si>
    <t>63</t>
  </si>
  <si>
    <t>943943221.S</t>
  </si>
  <si>
    <t>Montáž lešenia priestorového ľahkého bez podláh pri zaťaženie do 2 kPa, výšky do 10 m</t>
  </si>
  <si>
    <t>-1158027347</t>
  </si>
  <si>
    <t>64</t>
  </si>
  <si>
    <t>943943292.S</t>
  </si>
  <si>
    <t>Príplatok za prvý a každý ďalší i začatý mesiac používania lešenia priestorového ľahkého bez podláh výšky do 10 m a nad 10 do 22 m</t>
  </si>
  <si>
    <t>-1179446079</t>
  </si>
  <si>
    <t>65</t>
  </si>
  <si>
    <t>943943821.S</t>
  </si>
  <si>
    <t>Demontáž lešenia priestorového ľahkého bez podláh pri zaťažení do 2 kPa, výšky do 10 m</t>
  </si>
  <si>
    <t>-2062524237</t>
  </si>
  <si>
    <t>66</t>
  </si>
  <si>
    <t>943955021.S</t>
  </si>
  <si>
    <t>Montáž lešeňovej podlahy s priečnikmi alebo pozdĺžnikmi výšky do do 10 m</t>
  </si>
  <si>
    <t>-742742315</t>
  </si>
  <si>
    <t>67</t>
  </si>
  <si>
    <t>943955191.S</t>
  </si>
  <si>
    <t>Príplatok za prvý a každý i začatý mesiac použitia lešeňovej podlahy pre všetky výšky do 40 m</t>
  </si>
  <si>
    <t>-79769976</t>
  </si>
  <si>
    <t>68</t>
  </si>
  <si>
    <t>943955821.S</t>
  </si>
  <si>
    <t>Demontáž lešeňovej podlahy s priečnikmi alebo pozdľžnikmi výšky do 10 m</t>
  </si>
  <si>
    <t>2029863015</t>
  </si>
  <si>
    <t>69</t>
  </si>
  <si>
    <t>953941211.S</t>
  </si>
  <si>
    <t>Osadenie konzoly alebo kotvy bez dodania, so zaliatím cementovou maltou</t>
  </si>
  <si>
    <t>-762966614</t>
  </si>
  <si>
    <t>70</t>
  </si>
  <si>
    <t>533810011420.S</t>
  </si>
  <si>
    <t>Kotva pre stlpy</t>
  </si>
  <si>
    <t>-1498234005</t>
  </si>
  <si>
    <t>71</t>
  </si>
  <si>
    <t>972056008.S</t>
  </si>
  <si>
    <t>Jadrové vrty diamantovými korunkami do D 90 mm do stropov - železobetónových -0,00015t</t>
  </si>
  <si>
    <t>cm</t>
  </si>
  <si>
    <t>-134651457</t>
  </si>
  <si>
    <t>72</t>
  </si>
  <si>
    <t>972056014.S</t>
  </si>
  <si>
    <t>Jadrové vrty diamantovými korunkami do D 150 mm do stropov - železobetónových -0,00042t</t>
  </si>
  <si>
    <t>1602531576</t>
  </si>
  <si>
    <t>73</t>
  </si>
  <si>
    <t>979081111.S</t>
  </si>
  <si>
    <t>Odvoz sutiny a vybúraných hmôt na skládku do 1 km</t>
  </si>
  <si>
    <t>1575262691</t>
  </si>
  <si>
    <t>74</t>
  </si>
  <si>
    <t>979081121.S</t>
  </si>
  <si>
    <t>Odvoz sutiny a vybúraných hmôt na skládku za každý ďalší 1 km</t>
  </si>
  <si>
    <t>-2057421890</t>
  </si>
  <si>
    <t>75</t>
  </si>
  <si>
    <t>979082111.S</t>
  </si>
  <si>
    <t>Vnútrostavenisková doprava sutiny a vybúraných hmôt do 10 m</t>
  </si>
  <si>
    <t>-16011513</t>
  </si>
  <si>
    <t>76</t>
  </si>
  <si>
    <t>979082121.S</t>
  </si>
  <si>
    <t>Vnútrostavenisková doprava sutiny a vybúraných hmôt za každých ďalších 5 m</t>
  </si>
  <si>
    <t>-2026518192</t>
  </si>
  <si>
    <t>77</t>
  </si>
  <si>
    <t>979089012.S</t>
  </si>
  <si>
    <t>Poplatok za skládku - betón, tehly, dlaždice, obkladačky a keramika  (17 01), ostatné</t>
  </si>
  <si>
    <t>-105313827</t>
  </si>
  <si>
    <t>99</t>
  </si>
  <si>
    <t>Presun hmôt HSV</t>
  </si>
  <si>
    <t>78</t>
  </si>
  <si>
    <t>998011002.S</t>
  </si>
  <si>
    <t>Presun hmôt pre budovy (801, 803, 812), zvislá konštr. z tehál, tvárnic, z kovu výšky do 12 m</t>
  </si>
  <si>
    <t>-1545636311</t>
  </si>
  <si>
    <t>PSV</t>
  </si>
  <si>
    <t>Práce a dodávky PSV</t>
  </si>
  <si>
    <t>711</t>
  </si>
  <si>
    <t>Izolácie proti vode a vlhkosti</t>
  </si>
  <si>
    <t>79</t>
  </si>
  <si>
    <t>711211051.S</t>
  </si>
  <si>
    <t>Jednozlož. silikátová hydroizolačná hmota, stierka vodorovná</t>
  </si>
  <si>
    <t>-1969519861</t>
  </si>
  <si>
    <t>80</t>
  </si>
  <si>
    <t>711212051.S</t>
  </si>
  <si>
    <t>Jednozlož. silikátová hydroizolačná hmota, stierka zvislá</t>
  </si>
  <si>
    <t>-17370278</t>
  </si>
  <si>
    <t>81</t>
  </si>
  <si>
    <t>711471054.S</t>
  </si>
  <si>
    <t>Zhotovenie izolácie proti tlakovej vode PVC fóliou položenou voľne na vodorovnej ploche s naleptaním spoju</t>
  </si>
  <si>
    <t>781899808</t>
  </si>
  <si>
    <t>82</t>
  </si>
  <si>
    <t>283220000400</t>
  </si>
  <si>
    <t>Hydroizolačná fólia PVC-P FATRAFOL 803, hr. 2 mm, š. 2 m, izolácia základov proti zemnej vlhkosti, tlakovej vode, radónu, hnedá, FATRA IZOLFA</t>
  </si>
  <si>
    <t>-169620268</t>
  </si>
  <si>
    <t>83</t>
  </si>
  <si>
    <t>711491171.S</t>
  </si>
  <si>
    <t>Zhotovenie podkladnej vrstvy izolácie z textílie na ploche vodorovnej, pre izolácie proti zemnej vlhkosti, podpovrchovej a tlakovej vode</t>
  </si>
  <si>
    <t>-1611480164</t>
  </si>
  <si>
    <t>84</t>
  </si>
  <si>
    <t>693110002000.S</t>
  </si>
  <si>
    <t>Geotextília polypropylénová netkaná 200 g/m2</t>
  </si>
  <si>
    <t>-21435631</t>
  </si>
  <si>
    <t>85</t>
  </si>
  <si>
    <t>711491172.S</t>
  </si>
  <si>
    <t>Zhotovenie ochrannej vrstvy izolácie z textílie na ploche vodorovnej, pre izolácie proti zemnej vlhkosti, podpovrchovej a tlakovej vode</t>
  </si>
  <si>
    <t>-1252820081</t>
  </si>
  <si>
    <t>86</t>
  </si>
  <si>
    <t>-1028344259</t>
  </si>
  <si>
    <t>87</t>
  </si>
  <si>
    <t>998711202.S</t>
  </si>
  <si>
    <t>Presun hmôt pre izoláciu proti vode v objektoch výšky nad 6 do 12 m</t>
  </si>
  <si>
    <t>%</t>
  </si>
  <si>
    <t>779083392</t>
  </si>
  <si>
    <t>712</t>
  </si>
  <si>
    <t>Izolácie striech</t>
  </si>
  <si>
    <t>88</t>
  </si>
  <si>
    <t>712290010.S</t>
  </si>
  <si>
    <t>Zhotovenie parozábrany pre strechy ploché do 10°</t>
  </si>
  <si>
    <t>-1710777760</t>
  </si>
  <si>
    <t>89</t>
  </si>
  <si>
    <t>283230006800.S</t>
  </si>
  <si>
    <t>Parozábrana - samolepiaci asfaltový pás</t>
  </si>
  <si>
    <t>747925429</t>
  </si>
  <si>
    <t>90</t>
  </si>
  <si>
    <t>712370570.S</t>
  </si>
  <si>
    <t>Zhotovenie povlakovej krytiny striech plochých do 10° fóliou TPO, pripevnenie prikotvením</t>
  </si>
  <si>
    <t>720120398</t>
  </si>
  <si>
    <t>91</t>
  </si>
  <si>
    <t>283290003408.S</t>
  </si>
  <si>
    <t>Strešná fólia FPO, hr. 1,8 mm, š. 1,5 m, univerzálna mechanicky kotvená alebo zaťažená,</t>
  </si>
  <si>
    <t>532444891</t>
  </si>
  <si>
    <t>92</t>
  </si>
  <si>
    <t>311970001500</t>
  </si>
  <si>
    <t>Vrut FATRAFOL SK-RB Power do dĺžky 150 mm na upevnenie do dosiek POLSID a HERAKLID, FATRA IZOLFA</t>
  </si>
  <si>
    <t>142751453</t>
  </si>
  <si>
    <t>93</t>
  </si>
  <si>
    <t>712973345.S</t>
  </si>
  <si>
    <t>Povlaková krytina - detaily k TPO fóliam vytvorenie flekov v rohoch</t>
  </si>
  <si>
    <t>291927576</t>
  </si>
  <si>
    <t>94</t>
  </si>
  <si>
    <t>283290003300.S</t>
  </si>
  <si>
    <t>Vonkajší/vnútorný roh z TPO fólie</t>
  </si>
  <si>
    <t>1712645548</t>
  </si>
  <si>
    <t>95</t>
  </si>
  <si>
    <t>712973530.S</t>
  </si>
  <si>
    <t>Povlaková krytina - detaily k TPO fóliam osadenie hotovej strešnej vpuste</t>
  </si>
  <si>
    <t>978482292</t>
  </si>
  <si>
    <t>96</t>
  </si>
  <si>
    <t>28350000000.PC1</t>
  </si>
  <si>
    <t>Strešný vpust Topwet TWJE 110 PVC vyhrievaný</t>
  </si>
  <si>
    <t>1590549939</t>
  </si>
  <si>
    <t>97</t>
  </si>
  <si>
    <t>712990040.S</t>
  </si>
  <si>
    <t>Položenie geotextílie vodorovne alebo zvislo na strechy ploché do 10°</t>
  </si>
  <si>
    <t>-1709402736</t>
  </si>
  <si>
    <t>98</t>
  </si>
  <si>
    <t>693110004700</t>
  </si>
  <si>
    <t>Netkaná textília FATRAFOL zo 100% PP TIPPTEX B300F- 300 g/m2 filtračná ochranná separačná š. 2 m, balenie: 100 m2 čiernej farby, FATRA IZOLFA</t>
  </si>
  <si>
    <t>-1816859316</t>
  </si>
  <si>
    <t>998712202.S</t>
  </si>
  <si>
    <t>Presun hmôt pre izoláciu povlakovej krytiny v objektoch výšky nad 6 do 12 m</t>
  </si>
  <si>
    <t>-1783315340</t>
  </si>
  <si>
    <t>713</t>
  </si>
  <si>
    <t>Izolácie tepelné</t>
  </si>
  <si>
    <t>100</t>
  </si>
  <si>
    <t>713120010.S</t>
  </si>
  <si>
    <t>Zakrývanie tepelnej izolácie podláh fóliou</t>
  </si>
  <si>
    <t>2026308732</t>
  </si>
  <si>
    <t>101</t>
  </si>
  <si>
    <t>283230006710.S</t>
  </si>
  <si>
    <t>PVC- PES plachta</t>
  </si>
  <si>
    <t>310983007</t>
  </si>
  <si>
    <t>102</t>
  </si>
  <si>
    <t>283230011400.S</t>
  </si>
  <si>
    <t>Krycia PE fólia hr. 0,2 mm</t>
  </si>
  <si>
    <t>898288823</t>
  </si>
  <si>
    <t>103</t>
  </si>
  <si>
    <t>713122111.S</t>
  </si>
  <si>
    <t>Montáž tepelnej izolácie podláh polystyrénom, kladeným voľne v jednej vrstve</t>
  </si>
  <si>
    <t>-117738024</t>
  </si>
  <si>
    <t>104</t>
  </si>
  <si>
    <t>283720030400.S</t>
  </si>
  <si>
    <t>Doska EPS hr. 150 mm, pevnosť v tlaku 150 kPa, na zateplenie podláh a plochých striech</t>
  </si>
  <si>
    <t>28270543</t>
  </si>
  <si>
    <t>105</t>
  </si>
  <si>
    <t>713142430.S</t>
  </si>
  <si>
    <t>Montáž tepelnej izolácie striech plochých do 10° PIR doskami, rozloženej v dvoch vrstvách, prikotvením</t>
  </si>
  <si>
    <t>449478766</t>
  </si>
  <si>
    <t>106</t>
  </si>
  <si>
    <t>283750023300.S</t>
  </si>
  <si>
    <t>Doska PIR s obojstrannou hliníkovou krycou vrstvou hr. 110 mm, pre ploché strechy</t>
  </si>
  <si>
    <t>-710239722</t>
  </si>
  <si>
    <t>107</t>
  </si>
  <si>
    <t>311970001200.S</t>
  </si>
  <si>
    <t>Kotviaci prvok 4,8x140 mm do trapézového plechu hr. do 0.9 mm, oceľový</t>
  </si>
  <si>
    <t>1150422647</t>
  </si>
  <si>
    <t>108</t>
  </si>
  <si>
    <t>998713202.S</t>
  </si>
  <si>
    <t>Presun hmôt pre izolácie tepelné v objektoch výšky nad 6 m do 12 m</t>
  </si>
  <si>
    <t>-591255539</t>
  </si>
  <si>
    <t>722</t>
  </si>
  <si>
    <t>Zdravotechnika - vnútorný vodovod</t>
  </si>
  <si>
    <t>109</t>
  </si>
  <si>
    <t>722250180.S</t>
  </si>
  <si>
    <t>Montáž hasiaceho prístroja na stenu</t>
  </si>
  <si>
    <t>180090397</t>
  </si>
  <si>
    <t>110</t>
  </si>
  <si>
    <t>449170000910.S</t>
  </si>
  <si>
    <t>Prenosný hasiaci prístroj práškový 9 kg</t>
  </si>
  <si>
    <t>400221029</t>
  </si>
  <si>
    <t>111</t>
  </si>
  <si>
    <t>449170000940.S</t>
  </si>
  <si>
    <t>Prenosný hasiaci prístroj penový 9 kg</t>
  </si>
  <si>
    <t>-1337901342</t>
  </si>
  <si>
    <t>763</t>
  </si>
  <si>
    <t>Konštrukcie - drevostavby</t>
  </si>
  <si>
    <t>112</t>
  </si>
  <si>
    <t>763133220</t>
  </si>
  <si>
    <t>SDK podhľad KNAUF D113, závesná dvojvrstvová kca v jednej rovine, profil CD a UD, dosky GKF hr. 15 mm</t>
  </si>
  <si>
    <t>-948019950</t>
  </si>
  <si>
    <t>113</t>
  </si>
  <si>
    <t>763138310.S</t>
  </si>
  <si>
    <t>Podhľad SDK na oceľovú konštrukciu, doska protipožiarna DF 3x15, upevnenie na závesoch Nonius</t>
  </si>
  <si>
    <t>-1417515302</t>
  </si>
  <si>
    <t>114</t>
  </si>
  <si>
    <t>763138311.S</t>
  </si>
  <si>
    <t>Podhľad SDK na oceľovú konštrukciu, doska protipožiarna DF 2x12.5, upevnenie na závesoch</t>
  </si>
  <si>
    <t>667144758</t>
  </si>
  <si>
    <t>115</t>
  </si>
  <si>
    <t>763161545.S</t>
  </si>
  <si>
    <t>Montáž SDK obkladu - kapotáže r. š. nad 500 do 1000 mm, 1x hrana s rohovou lištou, dvojité opláštenie doskami hr. 2x12,5 mm</t>
  </si>
  <si>
    <t>482212184</t>
  </si>
  <si>
    <t>116</t>
  </si>
  <si>
    <t>590110000400</t>
  </si>
  <si>
    <t>Doska sadrokartónová Knauf WHITE, hrana HRAK, GKB hr. 12,5 mm, šxl 1250x2000 mm</t>
  </si>
  <si>
    <t>-782403811</t>
  </si>
  <si>
    <t>117</t>
  </si>
  <si>
    <t>998763403.S</t>
  </si>
  <si>
    <t>Presun hmôt pre sádrokartónové konštrukcie v stavbách (objektoch) výšky od 7 do 24 m</t>
  </si>
  <si>
    <t>-1427832672</t>
  </si>
  <si>
    <t>764</t>
  </si>
  <si>
    <t>Konštrukcie klampiarske</t>
  </si>
  <si>
    <t>118</t>
  </si>
  <si>
    <t>764410450.S</t>
  </si>
  <si>
    <t>Oplechovanie parapetov z pozinkovaného farbeného PZf plechu, vrátane rohov r.š. 330 mm</t>
  </si>
  <si>
    <t>1187636410</t>
  </si>
  <si>
    <t>119</t>
  </si>
  <si>
    <t>764421430.S</t>
  </si>
  <si>
    <t>Oplechovanie ríms a ozdobných prvkov z pozinkovaného farbeného PZf plechu, r.š. 200 mm</t>
  </si>
  <si>
    <t>1823934080</t>
  </si>
  <si>
    <t>120</t>
  </si>
  <si>
    <t>764421450.S</t>
  </si>
  <si>
    <t>Oplechovanie ríms a ozdobných prvkov z pozinkovaného farbeného PZf plechu, r.š. 330 mm</t>
  </si>
  <si>
    <t>470870162</t>
  </si>
  <si>
    <t>121</t>
  </si>
  <si>
    <t>764430430.S</t>
  </si>
  <si>
    <t>Oplechovanie muriva a atík z pozinkovaného farbeného PZf plechu, vrátane rohov r.š. 400 mm</t>
  </si>
  <si>
    <t>1477778325</t>
  </si>
  <si>
    <t>122</t>
  </si>
  <si>
    <t>998764202.S</t>
  </si>
  <si>
    <t>Presun hmôt pre konštrukcie klampiarske v objektoch výšky nad 6 do 12 m</t>
  </si>
  <si>
    <t>-1347494142</t>
  </si>
  <si>
    <t>766</t>
  </si>
  <si>
    <t>Konštrukcie stolárske</t>
  </si>
  <si>
    <t>123</t>
  </si>
  <si>
    <t>766621400.S</t>
  </si>
  <si>
    <t>Montáž okien plastových 3x O3 a 1x O5 s hydroizolačnými ISO páskami (exteriérová a interiérová)</t>
  </si>
  <si>
    <t>-1482556623</t>
  </si>
  <si>
    <t>124</t>
  </si>
  <si>
    <t>283290008300.S</t>
  </si>
  <si>
    <t>Fólia paropriepustná tesniaca polymér-flísová, š. 140 mm, dĺ. 30 m, pre tesnenie pripájacej škáry okenného rámu a muriva z exteriéru</t>
  </si>
  <si>
    <t>1766639052</t>
  </si>
  <si>
    <t>125</t>
  </si>
  <si>
    <t>283290008900</t>
  </si>
  <si>
    <t>Fólia tesniaca FD complete interiér, š. 140 mm, dĺ. 30 m, pre tesnenie pripájacej škáry okenného rámu a muriva, samolep, ALLMEDIA</t>
  </si>
  <si>
    <t>643563835</t>
  </si>
  <si>
    <t>126</t>
  </si>
  <si>
    <t>611410091020.S</t>
  </si>
  <si>
    <t>Okno plastové jednokrídlové S, izolačné trojsklo - O3</t>
  </si>
  <si>
    <t>-2025540009</t>
  </si>
  <si>
    <t>127</t>
  </si>
  <si>
    <t>611410091010.S</t>
  </si>
  <si>
    <t>Okno plastové jednokrídlové S, izolačné trojsklo - O5</t>
  </si>
  <si>
    <t>-1517737707</t>
  </si>
  <si>
    <t>128</t>
  </si>
  <si>
    <t>766631351.S</t>
  </si>
  <si>
    <t>Dodávka a montáž systému elektrického otvárania okien</t>
  </si>
  <si>
    <t>2074135747</t>
  </si>
  <si>
    <t>129</t>
  </si>
  <si>
    <t>766661422.S</t>
  </si>
  <si>
    <t>Montáž dverí drevených požiarnych do kovovej zárubne</t>
  </si>
  <si>
    <t>63324650</t>
  </si>
  <si>
    <t>130</t>
  </si>
  <si>
    <t>553410031942.S</t>
  </si>
  <si>
    <t>Dvere požiarne oceľové šxv 1000x1970 mm, EI EW 30 D1, L/P, nástrek RAL</t>
  </si>
  <si>
    <t>-2090794034</t>
  </si>
  <si>
    <t>131</t>
  </si>
  <si>
    <t>766662113.S</t>
  </si>
  <si>
    <t>Montáž dverového krídla otočného jednokrídlového bezpoldrážkového, do existujúcej zárubne, vrátane kovania</t>
  </si>
  <si>
    <t>1996648313</t>
  </si>
  <si>
    <t>132</t>
  </si>
  <si>
    <t>549150000600</t>
  </si>
  <si>
    <t>Kľučka dverová 2x, 2x rozeta BB, FAB, nehrdzavejúca oceľ, povrch nerez brúsený, SAPELI</t>
  </si>
  <si>
    <t>-1552632204</t>
  </si>
  <si>
    <t>133</t>
  </si>
  <si>
    <t>611610000400</t>
  </si>
  <si>
    <t>Dvere vnútorné jednokrídlové, šírka 600-900 mm, výplň papierová voština, povrch fólia M10, plné, SAPELI</t>
  </si>
  <si>
    <t>-1972219156</t>
  </si>
  <si>
    <t>134</t>
  </si>
  <si>
    <t>998766202.S</t>
  </si>
  <si>
    <t>Presun hmot pre konštrukcie stolárske v objektoch výšky nad 6 do 12 m</t>
  </si>
  <si>
    <t>-1394181172</t>
  </si>
  <si>
    <t>767</t>
  </si>
  <si>
    <t>Konštrukcie doplnkové kovové</t>
  </si>
  <si>
    <t>135</t>
  </si>
  <si>
    <t>767161230.S</t>
  </si>
  <si>
    <t>Montáž zábradlia rovného z rúrok na oceľovú konštrukciu, s hmotnosťou 1 m zábradlia do 45 kg</t>
  </si>
  <si>
    <t>904482199</t>
  </si>
  <si>
    <t>136</t>
  </si>
  <si>
    <t>553520001550.S</t>
  </si>
  <si>
    <t>Zábradlie na schody a podesty, vertikálna výplň, výška do 1200 mm, kotvenie bočné alebo do podlahy, vhodné do interiéru aj exteriéru</t>
  </si>
  <si>
    <t>1045252724</t>
  </si>
  <si>
    <t>137</t>
  </si>
  <si>
    <t>767211112.S</t>
  </si>
  <si>
    <t>Montáž schodov rovných a podiest, osadených na oceľovú konštrukciu zváraním</t>
  </si>
  <si>
    <t>kg</t>
  </si>
  <si>
    <t>-209024728</t>
  </si>
  <si>
    <t>138</t>
  </si>
  <si>
    <t>553850000100.01</t>
  </si>
  <si>
    <t>Prvky pre oceľovú nosnú konštrukciu - Schody</t>
  </si>
  <si>
    <t>438703614</t>
  </si>
  <si>
    <t>139</t>
  </si>
  <si>
    <t>767392113.S</t>
  </si>
  <si>
    <t>Montáž stropov plechom tvarovaným pristrelením</t>
  </si>
  <si>
    <t>-1291906499</t>
  </si>
  <si>
    <t>140</t>
  </si>
  <si>
    <t>138310005001</t>
  </si>
  <si>
    <t xml:space="preserve">Plech trapézový pozinkovaný T 50 hr. 0,5 mm, </t>
  </si>
  <si>
    <t>-943716390</t>
  </si>
  <si>
    <t>141</t>
  </si>
  <si>
    <t>138310004700</t>
  </si>
  <si>
    <t xml:space="preserve">Plech trapézový pozinkovaný T 35 1075x35 mm hr. 0,7 mm, </t>
  </si>
  <si>
    <t>657881670</t>
  </si>
  <si>
    <t>142</t>
  </si>
  <si>
    <t>767411113.S</t>
  </si>
  <si>
    <t>Montáž opláštenia sendvičovými stenovými panelmi so skrytým zámkom na OK, hrúbky nad 150</t>
  </si>
  <si>
    <t>-1482332259</t>
  </si>
  <si>
    <t>143</t>
  </si>
  <si>
    <t>553250006400.S</t>
  </si>
  <si>
    <t>Panel sendvičový z tvrdej peny PIR stenový so skrytým spojom, š. 1000 mm hr. 170 mm</t>
  </si>
  <si>
    <t>830650607</t>
  </si>
  <si>
    <t>144</t>
  </si>
  <si>
    <t>553250006401.S.</t>
  </si>
  <si>
    <t>Panel sendvičový - príslušenstvo, lemovacie prvky, kotviaci a tesniaci materiál</t>
  </si>
  <si>
    <t>súb</t>
  </si>
  <si>
    <t>-1336546016</t>
  </si>
  <si>
    <t>145</t>
  </si>
  <si>
    <t>553doprava</t>
  </si>
  <si>
    <t>Dopravné náklady na dovoz materiálu opláštenia fasády</t>
  </si>
  <si>
    <t>kpl</t>
  </si>
  <si>
    <t>-1972912573</t>
  </si>
  <si>
    <t>146</t>
  </si>
  <si>
    <t>767441005.S</t>
  </si>
  <si>
    <t>Obklad oceľových stĺpov a nosníkov protipožiarnymi sadrovláknitými doskami hr. 12,5 mm - jednovrstvový</t>
  </si>
  <si>
    <t>570964051</t>
  </si>
  <si>
    <t>147</t>
  </si>
  <si>
    <t>767441010.S</t>
  </si>
  <si>
    <t>Obklad oceľových stĺpov a nosníkov protipožiarnymi sadrovláknitými doskami hr. 15 mm - jednovrstvový</t>
  </si>
  <si>
    <t>1627114983</t>
  </si>
  <si>
    <t>148</t>
  </si>
  <si>
    <t>767642205.S</t>
  </si>
  <si>
    <t>Montáž dverí vchodových hliníkových s hydroizolačnými páskami (exteriérová a interiérová)</t>
  </si>
  <si>
    <t>1149984977</t>
  </si>
  <si>
    <t>149</t>
  </si>
  <si>
    <t>283290008200.S</t>
  </si>
  <si>
    <t>Fólia paropriepustná tesniaca polymér-flísová, š. 100 mm, dĺ. 30 m, pre tesnenie pripájacej škáry okenného rámu a muriva z exteriéru</t>
  </si>
  <si>
    <t>-1269414727</t>
  </si>
  <si>
    <t>150</t>
  </si>
  <si>
    <t>283290008800.S</t>
  </si>
  <si>
    <t>Fólia paronepriepustná tesniaca polymér-flísová, š. 100 mm, dĺ. 30 m, pre tesnenie pripájacej škáry okenného rámu a muriva z interiéru</t>
  </si>
  <si>
    <t>-1110964166</t>
  </si>
  <si>
    <t>151</t>
  </si>
  <si>
    <t>553410097110.S</t>
  </si>
  <si>
    <t>Dvere vchodové hliníkové jednokrídlové plné O4</t>
  </si>
  <si>
    <t>-679566034</t>
  </si>
  <si>
    <t>152</t>
  </si>
  <si>
    <t>553410097111.S</t>
  </si>
  <si>
    <t>Hliníková stena 3000/3000 s 2krd dverami s nadsvetlíkom, izolačné trojsklo O1</t>
  </si>
  <si>
    <t>-1593270728</t>
  </si>
  <si>
    <t>153</t>
  </si>
  <si>
    <t>553410097112.S</t>
  </si>
  <si>
    <t>Dvere vchodové hliníkové dvojkrídlové plné O8</t>
  </si>
  <si>
    <t>1048614087</t>
  </si>
  <si>
    <t>154</t>
  </si>
  <si>
    <t>553410097114.S</t>
  </si>
  <si>
    <t>Dvere vchodové hliníkové jednokrídlové, izolačné trojsklo 900/2000</t>
  </si>
  <si>
    <t>880951899</t>
  </si>
  <si>
    <t>155</t>
  </si>
  <si>
    <t>767995360.S</t>
  </si>
  <si>
    <t>Výroba doplnku stavebného atypického o hmotnosti od 10,01 do 20,0 kg stupňa zložitosti 2</t>
  </si>
  <si>
    <t>973534679</t>
  </si>
  <si>
    <t>156</t>
  </si>
  <si>
    <t>767995380.S</t>
  </si>
  <si>
    <t>Výroba doplnku stavebného atypického o hmotnosti od 20,01 do 300 kg stupňa zložitosti 1</t>
  </si>
  <si>
    <t>-2019641417</t>
  </si>
  <si>
    <t>157</t>
  </si>
  <si>
    <t>998767202.S</t>
  </si>
  <si>
    <t>Presun hmôt pre kovové stavebné doplnkové konštrukcie v objektoch výšky nad 6 do 12 m</t>
  </si>
  <si>
    <t>-1588162506</t>
  </si>
  <si>
    <t>771</t>
  </si>
  <si>
    <t>Podlahy z dlaždíc</t>
  </si>
  <si>
    <t>158</t>
  </si>
  <si>
    <t>771541115.S</t>
  </si>
  <si>
    <t>Montáž podláh z dlaždíc gres kladených do tmelu veľ. 300 x 300 mm</t>
  </si>
  <si>
    <t>629442531</t>
  </si>
  <si>
    <t>159</t>
  </si>
  <si>
    <t>597740001910.S</t>
  </si>
  <si>
    <t>Dlaždice keramické, lxvxhr 298x298x9 mm, gresové neglazované</t>
  </si>
  <si>
    <t>1465783480</t>
  </si>
  <si>
    <t>160</t>
  </si>
  <si>
    <t>998771202.S</t>
  </si>
  <si>
    <t>Presun hmôt pre podlahy z dlaždíc v objektoch výšky nad 6 do 12 m</t>
  </si>
  <si>
    <t>1475777180</t>
  </si>
  <si>
    <t>776</t>
  </si>
  <si>
    <t>Podlahy povlakové</t>
  </si>
  <si>
    <t>161</t>
  </si>
  <si>
    <t>776551010.S</t>
  </si>
  <si>
    <t>Položenie povlakových podláh molitanových voľne</t>
  </si>
  <si>
    <t>1091741113</t>
  </si>
  <si>
    <t>162</t>
  </si>
  <si>
    <t>617210000300.S</t>
  </si>
  <si>
    <t>Doska molitanová na podlahy hr.200mm</t>
  </si>
  <si>
    <t>-1963285977</t>
  </si>
  <si>
    <t>163</t>
  </si>
  <si>
    <t>617210000310.S</t>
  </si>
  <si>
    <t>Doska molitanová na podlahy hr.300mm</t>
  </si>
  <si>
    <t>73776219</t>
  </si>
  <si>
    <t>164</t>
  </si>
  <si>
    <t>776572310.S</t>
  </si>
  <si>
    <t>Lepenie textilných podláh - kobercov z pásov</t>
  </si>
  <si>
    <t>-1176092215</t>
  </si>
  <si>
    <t>165</t>
  </si>
  <si>
    <t>697410001700.S</t>
  </si>
  <si>
    <t>Koberec metrážny všívaný</t>
  </si>
  <si>
    <t>1890961105</t>
  </si>
  <si>
    <t>166</t>
  </si>
  <si>
    <t>776591010.S</t>
  </si>
  <si>
    <t>Lepenie elastických povlakových podláh pre športové plochy hrúbky nad 5 mm</t>
  </si>
  <si>
    <t>792482537</t>
  </si>
  <si>
    <t>167</t>
  </si>
  <si>
    <t>272520001100.S</t>
  </si>
  <si>
    <t>Dlažba gumová 500x500x20 mm, farebná</t>
  </si>
  <si>
    <t>2010332941</t>
  </si>
  <si>
    <t>168</t>
  </si>
  <si>
    <t>998776202.S</t>
  </si>
  <si>
    <t>Presun hmôt pre podlahy povlakové v objektoch výšky nad 6 do 12 m</t>
  </si>
  <si>
    <t>551705950</t>
  </si>
  <si>
    <t>781</t>
  </si>
  <si>
    <t>Obklady</t>
  </si>
  <si>
    <t>169</t>
  </si>
  <si>
    <t>781445018.S</t>
  </si>
  <si>
    <t>Montáž obkladov vnútor. stien z obkladačiek kladených do tmelu veľ. 200x200 mm</t>
  </si>
  <si>
    <t>1940548489</t>
  </si>
  <si>
    <t>170</t>
  </si>
  <si>
    <t>597640000400.S</t>
  </si>
  <si>
    <t>Obkladačky keramické glazované jednofarebné hladké lxv 200x200x14 mm</t>
  </si>
  <si>
    <t>-1720104971</t>
  </si>
  <si>
    <t>171</t>
  </si>
  <si>
    <t>998781202.S</t>
  </si>
  <si>
    <t>Presun hmôt pre obklady keramické v objektoch výšky nad 6 do 12 m</t>
  </si>
  <si>
    <t>1474308641</t>
  </si>
  <si>
    <t>783</t>
  </si>
  <si>
    <t>Nátery</t>
  </si>
  <si>
    <t>172</t>
  </si>
  <si>
    <t>783124520.S</t>
  </si>
  <si>
    <t>Nátery oceľ.konštr. stredných B a plnostenných D syntetické dvojnásobné, 1x s emailovaním - 105μm</t>
  </si>
  <si>
    <t>-1475902173</t>
  </si>
  <si>
    <t>173</t>
  </si>
  <si>
    <t>783271001.S</t>
  </si>
  <si>
    <t>Nátery kov.stav.doplnk.konštr. polyuretánové jednonásobné 2x s emailovaním.- 105μm</t>
  </si>
  <si>
    <t>118452807</t>
  </si>
  <si>
    <t>174</t>
  </si>
  <si>
    <t>783271007.S</t>
  </si>
  <si>
    <t>Nátery kov.stav.doplnk.konštr. polyuretánové farby šedej základné - 35µm</t>
  </si>
  <si>
    <t>-1786486828</t>
  </si>
  <si>
    <t>175</t>
  </si>
  <si>
    <t>783903811.S</t>
  </si>
  <si>
    <t>Ostatné práce odmastenie chemickými rozpúšťadlami</t>
  </si>
  <si>
    <t>60806591</t>
  </si>
  <si>
    <t>176</t>
  </si>
  <si>
    <t>783904811.S</t>
  </si>
  <si>
    <t>Ostatné práce odmastenie chemickými odhrdzavenie kovových konštrukcií</t>
  </si>
  <si>
    <t>315512757</t>
  </si>
  <si>
    <t>784</t>
  </si>
  <si>
    <t>Maľby</t>
  </si>
  <si>
    <t>177</t>
  </si>
  <si>
    <t>784410010.S</t>
  </si>
  <si>
    <t>Oblepenie vypínačov, zásuviek páskou výšky do 3,80 m</t>
  </si>
  <si>
    <t>2022661838</t>
  </si>
  <si>
    <t>178</t>
  </si>
  <si>
    <t>784410120.S</t>
  </si>
  <si>
    <t>Penetrovanie jednonásobné hrubozrnných,savých podkladov výšky do 3,80 m</t>
  </si>
  <si>
    <t>-743831479</t>
  </si>
  <si>
    <t>179</t>
  </si>
  <si>
    <t>784451273.S</t>
  </si>
  <si>
    <t>Maľby z maliarskych zmesí práškových, základné ručne nanášané dvojnásobné na hrubozrnný podklad výšky do 3,80 m</t>
  </si>
  <si>
    <t>-2012151004</t>
  </si>
  <si>
    <t>788</t>
  </si>
  <si>
    <t>Technické a športové vybavenie haly</t>
  </si>
  <si>
    <t>788.1</t>
  </si>
  <si>
    <t>Boulderingová stena</t>
  </si>
  <si>
    <t>180</t>
  </si>
  <si>
    <t>0001</t>
  </si>
  <si>
    <t>konštrukcia steny</t>
  </si>
  <si>
    <t>-1539602945</t>
  </si>
  <si>
    <t>181</t>
  </si>
  <si>
    <t>0002</t>
  </si>
  <si>
    <t>technické vybavenie úchyty</t>
  </si>
  <si>
    <t>-849879148</t>
  </si>
  <si>
    <t>788.2</t>
  </si>
  <si>
    <t>Pracovisko pre osoby zo zníženou mobilitou</t>
  </si>
  <si>
    <t>182</t>
  </si>
  <si>
    <t>0003</t>
  </si>
  <si>
    <t>Špeciálna boulderingová stena- detská</t>
  </si>
  <si>
    <t>-1368850748</t>
  </si>
  <si>
    <t>Práce a dodávky M</t>
  </si>
  <si>
    <t>43-M</t>
  </si>
  <si>
    <t>Montáž oceľových konštrukcií</t>
  </si>
  <si>
    <t>183</t>
  </si>
  <si>
    <t>430610002.S</t>
  </si>
  <si>
    <t>Oceľová konštrukcia skeletu viacpodlažnej občianskej a nevýrobnej budovy, počet podlaží 3 a 4</t>
  </si>
  <si>
    <t>q</t>
  </si>
  <si>
    <t>550168396</t>
  </si>
  <si>
    <t>184</t>
  </si>
  <si>
    <t>553850000200.S</t>
  </si>
  <si>
    <t>Prvky pre oceľovú nosnú konštrukciu - stĺpy, väzniky prierez do 100-300 mm</t>
  </si>
  <si>
    <t>256</t>
  </si>
  <si>
    <t>1415662206</t>
  </si>
  <si>
    <t>185</t>
  </si>
  <si>
    <t>430821102.S</t>
  </si>
  <si>
    <t>Krytina strechy zváraná z vlnitého plechu hr. plechu 0,70 mm, (TN35/0,7 A S250)</t>
  </si>
  <si>
    <t>-1713339890</t>
  </si>
  <si>
    <t>186</t>
  </si>
  <si>
    <t>138310000800</t>
  </si>
  <si>
    <t>Plech trapézový TN35, kš 1104 mm hr. 0,7 mm</t>
  </si>
  <si>
    <t>-1838204995</t>
  </si>
  <si>
    <t>187</t>
  </si>
  <si>
    <t>430862001.S</t>
  </si>
  <si>
    <t>Montáž rôznych dielov OK - druhá cenová krivka do 500 kg vrátane - Strešné prvky</t>
  </si>
  <si>
    <t>1833479171</t>
  </si>
  <si>
    <t>188</t>
  </si>
  <si>
    <t>553850000100.S</t>
  </si>
  <si>
    <t>Prvky pre oceľovú nosnú konštrukciu - tyčové prvky strešnéhoplášťa</t>
  </si>
  <si>
    <t>244423435</t>
  </si>
  <si>
    <t>189</t>
  </si>
  <si>
    <t>430865001.S</t>
  </si>
  <si>
    <t>Výroba segmentov pre oceľové konštrukcie a prvky, celkovej hmotnosti do 300 kg, stupeň zložitosti opracovania 1</t>
  </si>
  <si>
    <t>2110836141</t>
  </si>
  <si>
    <t>190</t>
  </si>
  <si>
    <t>430865010.S</t>
  </si>
  <si>
    <t>Výroba segmentov pre oceľové konštrukcie a prvky, celkovej hmotnosti do 300 kg, stupeň zložitosti opracovania 3</t>
  </si>
  <si>
    <t>464648644</t>
  </si>
  <si>
    <t>VRN</t>
  </si>
  <si>
    <t>Investičné náklady neobsiahnuté v cenách</t>
  </si>
  <si>
    <t>191</t>
  </si>
  <si>
    <t>000300021.S</t>
  </si>
  <si>
    <t xml:space="preserve">Geodetické práce </t>
  </si>
  <si>
    <t>eur</t>
  </si>
  <si>
    <t>1024</t>
  </si>
  <si>
    <t>-848126510</t>
  </si>
  <si>
    <t>192</t>
  </si>
  <si>
    <t>000400027.S</t>
  </si>
  <si>
    <t>Projektové práce - v zmysle zákona č. 50/1976 Z. z.</t>
  </si>
  <si>
    <t>1081073966</t>
  </si>
  <si>
    <t>193</t>
  </si>
  <si>
    <t>001000012.S</t>
  </si>
  <si>
    <t>Inžinierska činnosť - stavebný dozor</t>
  </si>
  <si>
    <t>-648379757</t>
  </si>
  <si>
    <t>SO 02-2 - Zdravotechnika</t>
  </si>
  <si>
    <t xml:space="preserve">    721 - Zdravotech. vnútorná kanalizácia</t>
  </si>
  <si>
    <t>721</t>
  </si>
  <si>
    <t>Zdravotech. vnútorná kanalizácia</t>
  </si>
  <si>
    <t>721171109.S</t>
  </si>
  <si>
    <t>Potrubie z PVC - U odpadové ležaté hrdlové D 110 mm</t>
  </si>
  <si>
    <t>1960436165</t>
  </si>
  <si>
    <t>721171110.S</t>
  </si>
  <si>
    <t>Potrubie z PVC - U odpadové ležaté hrdlové D 125 mm</t>
  </si>
  <si>
    <t>550097788</t>
  </si>
  <si>
    <t>721172110.S</t>
  </si>
  <si>
    <t>Potrubie z PVC - U odpadové zvislé hrdlové Dxt 125x3,2 mm</t>
  </si>
  <si>
    <t>-310238032</t>
  </si>
  <si>
    <t>721194109.S</t>
  </si>
  <si>
    <t>Zriadenie prípojky na potrubí vyvedenie a upevnenie odpadových výpustiek D 110 mm</t>
  </si>
  <si>
    <t>176208597</t>
  </si>
  <si>
    <t>721213015.S</t>
  </si>
  <si>
    <t>Montáž podlahového vpustu s zvislým odtokom DN 110</t>
  </si>
  <si>
    <t>-1492223769</t>
  </si>
  <si>
    <t>286630029100.S</t>
  </si>
  <si>
    <t>Podlahový vpust, vertikálny odtok DN 110, mriežka/krytka nerez, zápachová uzávierka</t>
  </si>
  <si>
    <t>971910074</t>
  </si>
  <si>
    <t>721230078.S</t>
  </si>
  <si>
    <t>Montáž strešného vtoku pre fóliové izolácie mechanicky kotveného DN 125</t>
  </si>
  <si>
    <t>288773460</t>
  </si>
  <si>
    <t>286630003800.S</t>
  </si>
  <si>
    <t>Strešný vtok s izolačným tanierom pochôdzny, vertikálny odtok DN 125, rám 148x148 mm, mriežka 137x137 mm</t>
  </si>
  <si>
    <t>1733458990</t>
  </si>
  <si>
    <t>286630051700.S</t>
  </si>
  <si>
    <t>Nadstavec D 125 mm, výška 300 mm, izolačný tanier, vertikálny odtok, pre strešné vtoky, PP</t>
  </si>
  <si>
    <t>2092874892</t>
  </si>
  <si>
    <t>286630052100.S</t>
  </si>
  <si>
    <t>Odvodňovací krúžok D 150 mm, pre strešné vtoky, PP</t>
  </si>
  <si>
    <t>-171086605</t>
  </si>
  <si>
    <t>286630052200.S</t>
  </si>
  <si>
    <t>Dvojdielny odvodňovací krúžok D 150 mm, pre strešné vtoky, PP</t>
  </si>
  <si>
    <t>300566306</t>
  </si>
  <si>
    <t>721290111.S</t>
  </si>
  <si>
    <t>Ostatné - skúška tesnosti kanalizácie v objektoch vodou do DN 125</t>
  </si>
  <si>
    <t>745395281</t>
  </si>
  <si>
    <t>998721202.S</t>
  </si>
  <si>
    <t>Presun hmôt pre vnútornú kanalizáciu v objektoch výšky nad 6 do 12 m</t>
  </si>
  <si>
    <t>1523673223</t>
  </si>
  <si>
    <t>722171130.S</t>
  </si>
  <si>
    <t>Plasthliníkové potrubie v tyčiach spájané lisovaním d 16 mm</t>
  </si>
  <si>
    <t>-535403091</t>
  </si>
  <si>
    <t>722190401.S</t>
  </si>
  <si>
    <t>Vyvedenie a upevnenie výpustky DN 15</t>
  </si>
  <si>
    <t>-1804246802</t>
  </si>
  <si>
    <t>722220111.S</t>
  </si>
  <si>
    <t>Montáž armatúry závitovej s jedným závitom, nástenka pre výtokový ventil G 1/2</t>
  </si>
  <si>
    <t>1070332673</t>
  </si>
  <si>
    <t>197730076600.S</t>
  </si>
  <si>
    <t>Nástenka lisovacia koncová, 1/2" Fx18, PN 10, T = +120 °C, niklovaná mosadz, tesnenie EPDM</t>
  </si>
  <si>
    <t>-2078506084</t>
  </si>
  <si>
    <t>722290226.S</t>
  </si>
  <si>
    <t>Tlaková skúška vodovodného potrubia závitového do DN 50</t>
  </si>
  <si>
    <t>1788029586</t>
  </si>
  <si>
    <t>722290234.S</t>
  </si>
  <si>
    <t>Prepláchnutie a dezinfekcia vodovodného potrubia do DN 80</t>
  </si>
  <si>
    <t>858687464</t>
  </si>
  <si>
    <t>998722202.S</t>
  </si>
  <si>
    <t>Presun hmôt pre vnútorný vodovod v objektoch výšky nad 6 do 12 m</t>
  </si>
  <si>
    <t>-1560167406</t>
  </si>
  <si>
    <t>SO 02-3 - Vykurovanie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</si>
  <si>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</si>
  <si>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</si>
  <si>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</si>
  <si>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</si>
  <si>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</si>
  <si>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 xml:space="preserve">    36-M - Montáž prevádzkových, meracích a regulačných zariadení</t>
  </si>
  <si>
    <t>HZS - Hodinové zúčtovacie sadzby</t>
  </si>
  <si>
    <t>732</t>
  </si>
  <si>
    <t>Ústredné kúrenie - strojovne</t>
  </si>
  <si>
    <t>732111403.S</t>
  </si>
  <si>
    <t>Montáž rozdeľovača a zberača združeného prietok Q 15 m3/h (modul 120 mm)</t>
  </si>
  <si>
    <t>847560903</t>
  </si>
  <si>
    <t>484650000300.S</t>
  </si>
  <si>
    <t>Rozdeľovač a zberač modul 120 mm, max. prietok 15 m3/hod, prevádzková teplota 110°C, pretlak 0,6 Mpa</t>
  </si>
  <si>
    <t>1271917698</t>
  </si>
  <si>
    <t>484650039500.S</t>
  </si>
  <si>
    <t>Nastaviteľný stojan 80 - 100 mm, výška 420 - 970 mm pre rozdeľovače a zberače</t>
  </si>
  <si>
    <t>-761851216</t>
  </si>
  <si>
    <t>732222055.S</t>
  </si>
  <si>
    <t>Montáž doskového výmenníka tepla pripojenie G 5/4, 10 dosiek</t>
  </si>
  <si>
    <t>-1962552827</t>
  </si>
  <si>
    <t>484320005170.S</t>
  </si>
  <si>
    <t>Výmenník tepla doskový nerezový spájkovaný meďou so závitovým pripojením G 1 1/4", počet dosiek 10</t>
  </si>
  <si>
    <t>1098416035</t>
  </si>
  <si>
    <t>732422080.S</t>
  </si>
  <si>
    <t>Montáž obehového čerpadla teplovodného DN 50 výtlak do 18 m</t>
  </si>
  <si>
    <t>-1945462393</t>
  </si>
  <si>
    <t>2164569</t>
  </si>
  <si>
    <t>Stratos MAXO 25/0,5-8 PN10</t>
  </si>
  <si>
    <t>-1119093883</t>
  </si>
  <si>
    <t>2164570</t>
  </si>
  <si>
    <t>Stratos MAXO 25/0,5-10 PN10</t>
  </si>
  <si>
    <t>568554332</t>
  </si>
  <si>
    <t>2164574</t>
  </si>
  <si>
    <t>Stratos MAXO 30/0,5-8 PN10</t>
  </si>
  <si>
    <t>-1756673302</t>
  </si>
  <si>
    <t>2164584</t>
  </si>
  <si>
    <t>Stratos MAXO 40/0,5-12 PN6/10</t>
  </si>
  <si>
    <t>-1410027953</t>
  </si>
  <si>
    <t>732462040.S</t>
  </si>
  <si>
    <t>Montáž kaskády tepelných čerpadiel monoblok pre podlahové a radiátorové vykurovanie s možnosťou chladenia a ohrevom TV, do 45 kW (vzduch-voda)</t>
  </si>
  <si>
    <t>218417173</t>
  </si>
  <si>
    <t>CP-H260210-01B</t>
  </si>
  <si>
    <t>Tepelné čerpadlo Vzduch/Voda, monoblokové iDM typ Terra AL 50 Max, + príslušenstvo + zariadenie Hygienik na ohrev TPV</t>
  </si>
  <si>
    <t>SÚBOR</t>
  </si>
  <si>
    <t>-156029083</t>
  </si>
  <si>
    <t>732470110.S</t>
  </si>
  <si>
    <t>Montáž čerpadlovej skupiny pre vykurovacie sústavy s priamym okruhom DN 25</t>
  </si>
  <si>
    <t>-1015577870</t>
  </si>
  <si>
    <t>1355051</t>
  </si>
  <si>
    <t>zostava "Regumat S-130" DN20 bez čerpadla</t>
  </si>
  <si>
    <t>722256313</t>
  </si>
  <si>
    <t>732470130.S</t>
  </si>
  <si>
    <t>Montáž čerpadlovej skupiny pre vykurovacie sústavy s priamym okruhom DN 40</t>
  </si>
  <si>
    <t>-76455356</t>
  </si>
  <si>
    <t>1358240</t>
  </si>
  <si>
    <t>Systém pre pripojenie ku kotlu "Regumat S-220", DN40, bez čerpadla</t>
  </si>
  <si>
    <t>1947055502</t>
  </si>
  <si>
    <t>732470140.S</t>
  </si>
  <si>
    <t>Montáž čerpadlovej skupiny pre vykurovacie sústavy s priamym okruhom DN 50</t>
  </si>
  <si>
    <t>1343534294</t>
  </si>
  <si>
    <t>1358540</t>
  </si>
  <si>
    <t>Systém pre pripojenie ku kotlu "Regumat S-280", DN50 bez čerpadla</t>
  </si>
  <si>
    <t>552241016</t>
  </si>
  <si>
    <t>732470200.S</t>
  </si>
  <si>
    <t>Montáž čerpadlovej skupiny pre vykurovacie sústavy so zmiešavacím okruhom DN 25</t>
  </si>
  <si>
    <t>-1119707721</t>
  </si>
  <si>
    <t>1355251</t>
  </si>
  <si>
    <t>zostava "Regumat M3-130" DN20 bez čerpadla</t>
  </si>
  <si>
    <t>-1997488826</t>
  </si>
  <si>
    <t>732470210.S</t>
  </si>
  <si>
    <t>Montáž čerpadlovej skupiny pre vykurovacie sústavy so zmiešavacím okruhom DN 32</t>
  </si>
  <si>
    <t>1361377839</t>
  </si>
  <si>
    <t>1355275</t>
  </si>
  <si>
    <t>zostava "Regumat M3-180" DN32 bez čerpadla , s izoláciou</t>
  </si>
  <si>
    <t>1413978029</t>
  </si>
  <si>
    <t>733</t>
  </si>
  <si>
    <t>Ústredné kúrenie - rozvodné potrubie</t>
  </si>
  <si>
    <t>733125009</t>
  </si>
  <si>
    <t>Potrubie z uhlíkovej ocele Viega Prestabo 1103 spájané lisovaním 22x1,5 mm</t>
  </si>
  <si>
    <t>-242777331</t>
  </si>
  <si>
    <t>733125012</t>
  </si>
  <si>
    <t>Potrubie z uhlíkovej ocele Viega Prestabo 1103 spájané lisovaním 28x1,5 mm</t>
  </si>
  <si>
    <t>-1339997794</t>
  </si>
  <si>
    <t>733125015</t>
  </si>
  <si>
    <t>Potrubie z uhlíkovej ocele Viega Prestabo 1103 spájané lisovaním 35x1,5 mm</t>
  </si>
  <si>
    <t>-310026998</t>
  </si>
  <si>
    <t>733125018</t>
  </si>
  <si>
    <t>Potrubie z uhlíkovej ocele Viega Prestabo 1103 spájané lisovaním 42x1,5 mm</t>
  </si>
  <si>
    <t>-319114785</t>
  </si>
  <si>
    <t>733125024</t>
  </si>
  <si>
    <t>Potrubie z uhlíkovej ocele Viega Prestabo 1103 spájané lisovaním 76x2,0 mm</t>
  </si>
  <si>
    <t>-144106138</t>
  </si>
  <si>
    <t>733125027</t>
  </si>
  <si>
    <t>Potrubie z uhlíkovej ocele Viega Prestabo 1103 spájané lisovaním 88.9x2,0 mm</t>
  </si>
  <si>
    <t>1131383986</t>
  </si>
  <si>
    <t>733190217.S</t>
  </si>
  <si>
    <t>Tlaková skúška potrubia z oceľových rúrok do priemeru 89/5</t>
  </si>
  <si>
    <t>2122011315</t>
  </si>
  <si>
    <t>998733101.S</t>
  </si>
  <si>
    <t>Presun hmôt pre rozvody potrubia v objektoch výšky do 6 m</t>
  </si>
  <si>
    <t>1263843920</t>
  </si>
  <si>
    <t>734</t>
  </si>
  <si>
    <t>Ústredné kúrenie - armatúry</t>
  </si>
  <si>
    <t>734209105.S</t>
  </si>
  <si>
    <t>Montáž závitovej armatúry s 1 závitom G 1</t>
  </si>
  <si>
    <t>-1838842545</t>
  </si>
  <si>
    <t>1263001</t>
  </si>
  <si>
    <t>HERZ Ventil privzdušňovací a odvzdušňovací, so spätným ventilom 3/8" x 1/2", PN 12, DN15, teleso z kujnej mosadze, tesnenie NBR</t>
  </si>
  <si>
    <t>157429805</t>
  </si>
  <si>
    <t>734209112.S</t>
  </si>
  <si>
    <t>Montáž závitovej armatúry s 2 závitmi do G 1/2</t>
  </si>
  <si>
    <t>-1863769550</t>
  </si>
  <si>
    <t>6811805</t>
  </si>
  <si>
    <t>Reflex Fillset, kompakt Twist</t>
  </si>
  <si>
    <t>3855881</t>
  </si>
  <si>
    <t>734209114.S</t>
  </si>
  <si>
    <t>Montáž závitovej armatúry s 2 závitmi G 3/4</t>
  </si>
  <si>
    <t>-1932833126</t>
  </si>
  <si>
    <t>52164320</t>
  </si>
  <si>
    <t>Vyvažovací a regulačný ventil IMI TA-MODULATOR DN 20</t>
  </si>
  <si>
    <t>-796730087</t>
  </si>
  <si>
    <t>734209115.S</t>
  </si>
  <si>
    <t>Montáž závitovej armatúry s 2 závitmi G 1</t>
  </si>
  <si>
    <t>-1002000533</t>
  </si>
  <si>
    <t>52164325</t>
  </si>
  <si>
    <t>Vyvažovací a regulačný ventil IMI TA-MODULATOR DN 25</t>
  </si>
  <si>
    <t>-1423322648</t>
  </si>
  <si>
    <t>734209116.S</t>
  </si>
  <si>
    <t>Montáž závitovej armatúry s 2 závitmi G 5/4</t>
  </si>
  <si>
    <t>544740727</t>
  </si>
  <si>
    <t>734_F001</t>
  </si>
  <si>
    <t>Ostatná závitová armatúra DN15-DN32</t>
  </si>
  <si>
    <t>358124697</t>
  </si>
  <si>
    <t>734209119.S</t>
  </si>
  <si>
    <t>Montáž závitovej armatúry s 2 závitmi G 2 1/2</t>
  </si>
  <si>
    <t>1769581447</t>
  </si>
  <si>
    <t>1421708</t>
  </si>
  <si>
    <t>HERZ Ventil STRÖMAX-GM DN80, priamy, vyvažovací, s meracími ventilčekmi pre meranie tlakovej diferencie, 2 vrty 3/8 uzatvorené uzávermi, 2 x vnútorný závit</t>
  </si>
  <si>
    <t>-318693345</t>
  </si>
  <si>
    <t>1421707</t>
  </si>
  <si>
    <t>HERZ Ventil STRÖMAX-GM DN65, priamy,  vyvažovací, s meracími ventilčekmi pre meranie tlakovej diferencie, 2 vrty 3/8 uzatvorené uzávermi, 2 x vnútorný závit</t>
  </si>
  <si>
    <t>427006445</t>
  </si>
  <si>
    <t>1421736</t>
  </si>
  <si>
    <t>HERZ Ventil STRÖMAX-GM DN50, priamy, vyvažovací, s meracími ventilčekmi pre meranie tlakovej diferencie, s lineárnou charakteristikou, 2 x vnútorný závit,</t>
  </si>
  <si>
    <t>965992448</t>
  </si>
  <si>
    <t>1421735</t>
  </si>
  <si>
    <t>HERZ Ventil STRÖMAX-GM DN40, priamy, vyvažovací, s meracími ventilčekmi pre meranie tlakovej diferencie, s lineárnou charakteristikou, 2 x vnútorný závit</t>
  </si>
  <si>
    <t>-1215299513</t>
  </si>
  <si>
    <t>1421734</t>
  </si>
  <si>
    <t>HERZ Ventil STRÖMAX-GM DN32, priamy, vyvažovací, s meracími ventilčekmi pre meranie tlakovej diferencie, s lineárnou charakteristikou, 2 x vnútorný závit</t>
  </si>
  <si>
    <t>730151278</t>
  </si>
  <si>
    <t>1421733</t>
  </si>
  <si>
    <t>HERZ Ventil STRÖMAX-GM DN25, priamy, vyvažovací, s meracími ventilčekmi pre meranie tlakovej diferencie, s lineárnou charakteristikou, 2 x vnútorný závit</t>
  </si>
  <si>
    <t>424971442</t>
  </si>
  <si>
    <t>1421732</t>
  </si>
  <si>
    <t>HERZ Ventil STRÖMAX-GM DN20, priamy, vyvažovací, s meracími ventilčekmi pre meranie tlakovej diferencie, s lineárnou charakteristikou, 2 x vnútorný závit</t>
  </si>
  <si>
    <t>-1154684412</t>
  </si>
  <si>
    <t>1421701</t>
  </si>
  <si>
    <t>HERZ Ventil STRÖMAX-GM DN15 (normálny prietok, kvs=6,05 m3/h), priamy, vyvažovací, s meracími ventilčekmi pre meranie tlakovej diferencie, 2 vrty 1/4 uzatvorené uzávermi, 2 x vnútorný závit</t>
  </si>
  <si>
    <t>1683719545</t>
  </si>
  <si>
    <t>734240030.S</t>
  </si>
  <si>
    <t>Montáž spätnej klapky závitovej G 2 1/2</t>
  </si>
  <si>
    <t>-733797229</t>
  </si>
  <si>
    <t>551190003200</t>
  </si>
  <si>
    <t>Spätný ventil Eura-Sprint, 2 1/2" FF, Kv 108,00, niklovaná mosadz, CIM 30 VA, IVAR</t>
  </si>
  <si>
    <t>-622122114</t>
  </si>
  <si>
    <t>734240035.S</t>
  </si>
  <si>
    <t>Montáž spätnej klapky závitovej G 3</t>
  </si>
  <si>
    <t>-1793550124</t>
  </si>
  <si>
    <t>551190003300</t>
  </si>
  <si>
    <t>Spätný ventil Eura-Sprint, 3" FF, Kv 192,00, niklovaná mosadz, CIM 30 VA, IVAR</t>
  </si>
  <si>
    <t>-1697065786</t>
  </si>
  <si>
    <t>735</t>
  </si>
  <si>
    <t>Ústredné kúrenie - vykurovacie telesá</t>
  </si>
  <si>
    <t>735311206</t>
  </si>
  <si>
    <t>Podlahové kúrenie REHAU s izolovanou systémovou doskou Varionova 30-2 potrubie RAUTHERM S 17x2,0 rozostup 150 mm</t>
  </si>
  <si>
    <t>108015909</t>
  </si>
  <si>
    <t>735311570.S</t>
  </si>
  <si>
    <t>Montáž zostavy rozdeľovač / zberač na stenu typ 8 cestný</t>
  </si>
  <si>
    <t>-1631819471</t>
  </si>
  <si>
    <t>484650036000</t>
  </si>
  <si>
    <t>Rozdeľovač s prietokomermi z ušľachtilej ocele HKVD SX-AG, šxvxhĺ 496x341x89 mm, 8 vykurovacích okruhov, ušľachtilá oceľ, REHAU</t>
  </si>
  <si>
    <t>-697932485</t>
  </si>
  <si>
    <t>551240011900</t>
  </si>
  <si>
    <t>Set guľových kohútov pre HKVD SX-AG, HLV SX 1“ (2 ks priame) na pripojenie k rozdeľovaču, REHAU</t>
  </si>
  <si>
    <t>-1643719755</t>
  </si>
  <si>
    <t>735311620.S</t>
  </si>
  <si>
    <t>Montáž zostavy rozdeľovač / zberač na stenu typ 12 cestný</t>
  </si>
  <si>
    <t>-164594814</t>
  </si>
  <si>
    <t>484650036400</t>
  </si>
  <si>
    <t>Rozdeľovač s prietokomermi z ušľachtilej ocele HKVD SX-AG, šxvxhĺ 696x341x89 mm, 12 vykurovacích okruhov, ušľachtilá oceľ, REHAU</t>
  </si>
  <si>
    <t>-1827296784</t>
  </si>
  <si>
    <t>-1680351642</t>
  </si>
  <si>
    <t>735311810.S</t>
  </si>
  <si>
    <t>Montáž skrinky rozdeľovača na omietku 6-9 okruhov</t>
  </si>
  <si>
    <t>14607518</t>
  </si>
  <si>
    <t>484650043800</t>
  </si>
  <si>
    <t>Skrinka rozdelovača pre montáž na omietku AP 805, šxvxhĺ 805x730x130 mm, 6-9 okruhov, oceľový plech, biely, REHAU</t>
  </si>
  <si>
    <t>248216857</t>
  </si>
  <si>
    <t>769</t>
  </si>
  <si>
    <t>Montáže vzduchotechnických zariadení</t>
  </si>
  <si>
    <t>769060300.S</t>
  </si>
  <si>
    <t>Montáž fan-coilu kazetového dvojtrubkového jednocestného</t>
  </si>
  <si>
    <t>921229513</t>
  </si>
  <si>
    <t>EPIMSA6</t>
  </si>
  <si>
    <t>Master/slave EPIMSA6</t>
  </si>
  <si>
    <t>457975267</t>
  </si>
  <si>
    <t>FPAN028</t>
  </si>
  <si>
    <t>Panel Ral 9003 pre fan-coil Daikin FPAN028</t>
  </si>
  <si>
    <t>-193554880</t>
  </si>
  <si>
    <t>FWEC2A</t>
  </si>
  <si>
    <t>Ovládač na stenu Daikin FWEC2A</t>
  </si>
  <si>
    <t>-426749798</t>
  </si>
  <si>
    <t>FWH02ATN</t>
  </si>
  <si>
    <t>Kazetový fan-coil Daikin FWH02ATN</t>
  </si>
  <si>
    <t>1800880299</t>
  </si>
  <si>
    <t>FWH03ATN</t>
  </si>
  <si>
    <t>Kazetový fan-coil Daikin FWH03ATN</t>
  </si>
  <si>
    <t>-509804847</t>
  </si>
  <si>
    <t>36-M</t>
  </si>
  <si>
    <t>Montáž prevádzkových, meracích a regulačných zariadení</t>
  </si>
  <si>
    <t>360410052.S</t>
  </si>
  <si>
    <t>Montáž regulátora teploty s mikrospínačom, priestorový</t>
  </si>
  <si>
    <t>-556971288</t>
  </si>
  <si>
    <t>13280041004</t>
  </si>
  <si>
    <t>NEA SMART 2.0 Priestorový regulátor HBW</t>
  </si>
  <si>
    <t>421803400</t>
  </si>
  <si>
    <t>13280191001</t>
  </si>
  <si>
    <t>NEA SMART 2.0 Transformátor</t>
  </si>
  <si>
    <t>-1341344478</t>
  </si>
  <si>
    <t>13280241001</t>
  </si>
  <si>
    <t>NEA SMART 2.0 Základňa 24 V</t>
  </si>
  <si>
    <t>-1708606222</t>
  </si>
  <si>
    <t>360430130.S</t>
  </si>
  <si>
    <t>Montáž pohonu na guľové ventily</t>
  </si>
  <si>
    <t>-1598147255</t>
  </si>
  <si>
    <t>13992761001</t>
  </si>
  <si>
    <t>Servopohon UNI 24 V</t>
  </si>
  <si>
    <t>955633915</t>
  </si>
  <si>
    <t>HZS</t>
  </si>
  <si>
    <t>Hodinové zúčtovacie sadzby</t>
  </si>
  <si>
    <t>HZS000213.S</t>
  </si>
  <si>
    <t>Vykurovacia skúška</t>
  </si>
  <si>
    <t>hod</t>
  </si>
  <si>
    <t>262144</t>
  </si>
  <si>
    <t>1418873781</t>
  </si>
  <si>
    <t>001500001.S1</t>
  </si>
  <si>
    <t>Ostatný montážný, pomocný a iný režijný materiál</t>
  </si>
  <si>
    <t>737695621</t>
  </si>
  <si>
    <t>SO 02-4 - Elektroinštalácia a bleskozvod</t>
  </si>
  <si>
    <t xml:space="preserve">    24-M - Montáže vzduchotechnických zariad.</t>
  </si>
  <si>
    <t xml:space="preserve">    21-M - Elektromontáže</t>
  </si>
  <si>
    <t>24-M</t>
  </si>
  <si>
    <t>Montáže vzduchotechnických zariad.</t>
  </si>
  <si>
    <t>240011205</t>
  </si>
  <si>
    <t>Dopojenie ventilátora</t>
  </si>
  <si>
    <t>836587411</t>
  </si>
  <si>
    <t>240011205-1</t>
  </si>
  <si>
    <t>Oživenie a dopojenie VZT jednotiek</t>
  </si>
  <si>
    <t>-1543440056</t>
  </si>
  <si>
    <t>240011205-2</t>
  </si>
  <si>
    <t>Oživenie a dopojenie  rekuperaných jednotiek jednotiek</t>
  </si>
  <si>
    <t>-1901275103</t>
  </si>
  <si>
    <t>240011205-3</t>
  </si>
  <si>
    <t>Oživenie a dopojenie  teplovodných ohrievačov  ( hala ) D+M</t>
  </si>
  <si>
    <t>2010334330</t>
  </si>
  <si>
    <t>21-M</t>
  </si>
  <si>
    <t>Elektromontáže</t>
  </si>
  <si>
    <t>210010034.S</t>
  </si>
  <si>
    <t>Rúrka elektroinštalačná ohybná kovová typ 3329, uložená voľne alebo pod omietkou</t>
  </si>
  <si>
    <t>1829865737</t>
  </si>
  <si>
    <t>345710008320.S</t>
  </si>
  <si>
    <t>Rúrka ohybná 3329 kovová z vrchnej pozink. oceľovej pásky a vnútornej izolačnej vrstvy, D 35.2 mm</t>
  </si>
  <si>
    <t>1555268958</t>
  </si>
  <si>
    <t>345710030565.S</t>
  </si>
  <si>
    <t>Vývodka vonkajšia rovná 4832 z PE pre oceľové elektroinštal. rúrky D 32 mm</t>
  </si>
  <si>
    <t>-1899857881</t>
  </si>
  <si>
    <t>210010302.S</t>
  </si>
  <si>
    <t>Krabica prístrojová dvojnásobná, bez zapojenia (1901, KZ 3)</t>
  </si>
  <si>
    <t>1736568808</t>
  </si>
  <si>
    <t>345410002400.S</t>
  </si>
  <si>
    <t>Krabica inštalačná KU 68-1901 KA pod omietku</t>
  </si>
  <si>
    <t>408919407</t>
  </si>
  <si>
    <t>210010312.S</t>
  </si>
  <si>
    <t>Krabica (KO 97) odbočná s viečkom, bez zapojenia, kruhová</t>
  </si>
  <si>
    <t>1883744103</t>
  </si>
  <si>
    <t>345410000700.S</t>
  </si>
  <si>
    <t>Krabica odbočná z PVC s viečkom pod omietku KO 97/5</t>
  </si>
  <si>
    <t>1526999530</t>
  </si>
  <si>
    <t>210010322.S</t>
  </si>
  <si>
    <t>Krabica (KR 97) odbočná s viečkom, svorkovnicou vrátane zapojenia, kruhová</t>
  </si>
  <si>
    <t>-282949045</t>
  </si>
  <si>
    <t>345410001200.S</t>
  </si>
  <si>
    <t>Krabica odbočná z PVC s viečkom a svorkovnicou pod omietku KR 97/5</t>
  </si>
  <si>
    <t>667427933</t>
  </si>
  <si>
    <t>210010351.S</t>
  </si>
  <si>
    <t>Krabicová rozvodka z lisovaného izolantu vrátane ukončenia káblov a zapojenia vodičov typ 6455-11 do 4 m</t>
  </si>
  <si>
    <t>-1353555404</t>
  </si>
  <si>
    <t>345410013100.S</t>
  </si>
  <si>
    <t>Krabica rozvodná PVC na stenu 6455-12, IP 66</t>
  </si>
  <si>
    <t>1872993703</t>
  </si>
  <si>
    <t>210010502.S</t>
  </si>
  <si>
    <t>Osadenie lustrovej svorky vrátane zapojenia do 3 x 4</t>
  </si>
  <si>
    <t>2088920322</t>
  </si>
  <si>
    <t>345610009600.S</t>
  </si>
  <si>
    <t>Svorkovnica svietidlová 6311-07, 400 V, max. prierez 4 mm2, 3 póly, IP20</t>
  </si>
  <si>
    <t>-557110815</t>
  </si>
  <si>
    <t>210010521.S</t>
  </si>
  <si>
    <t>Odviečkovanie alebo zaviečkovanie krabíc - viečko na závit</t>
  </si>
  <si>
    <t>-125645817</t>
  </si>
  <si>
    <t>345410003100.S</t>
  </si>
  <si>
    <t>Viečko na krabicu KO 68</t>
  </si>
  <si>
    <t>-1984485347</t>
  </si>
  <si>
    <t>210010522.S</t>
  </si>
  <si>
    <t>Odviečkovanie alebo zaviečkovanie krabíc - viečko na skrutky</t>
  </si>
  <si>
    <t>1037728758</t>
  </si>
  <si>
    <t>345410003200.S</t>
  </si>
  <si>
    <t>Viečko na krabicu KO 97 V</t>
  </si>
  <si>
    <t>-1263785977</t>
  </si>
  <si>
    <t>210011303.S</t>
  </si>
  <si>
    <t>Osadenie polyamidovej príchytky (hmoždinky) HM 10, do tehlového muriva</t>
  </si>
  <si>
    <t>-1777151288</t>
  </si>
  <si>
    <t>311310002900.S</t>
  </si>
  <si>
    <t>Hmoždinka klasická, sivá, M 10x50 mm</t>
  </si>
  <si>
    <t>-521712262</t>
  </si>
  <si>
    <t>210020001.S</t>
  </si>
  <si>
    <t>Káblové vešiaky a závesy, hák pre voľné uloženie kábla z pásky 30 x 3 mm</t>
  </si>
  <si>
    <t>1844826538</t>
  </si>
  <si>
    <t>345760005700.S</t>
  </si>
  <si>
    <t>Hák závesný Hz 5 D 50 mm</t>
  </si>
  <si>
    <t>377678412</t>
  </si>
  <si>
    <t>210020012.S</t>
  </si>
  <si>
    <t>Hrebeňový záves pre 10 káblov</t>
  </si>
  <si>
    <t>-1448626706</t>
  </si>
  <si>
    <t>1246739169</t>
  </si>
  <si>
    <t>345760008300.S</t>
  </si>
  <si>
    <t>Stojina SVzt 20 , oceľový U-profil 40/30/30/3 pozinkovaná</t>
  </si>
  <si>
    <t>282130042</t>
  </si>
  <si>
    <t>210020306.S</t>
  </si>
  <si>
    <t>Káblový žľab - káblový nosný systém, pozink., vrátane príslušenstva, 125/100 mm bez veka vrátane podpery</t>
  </si>
  <si>
    <t>-1435740454</t>
  </si>
  <si>
    <t>345750010100.S</t>
  </si>
  <si>
    <t>Žľab káblový, šxv 125x100 mm, z pozinkovanej ocele</t>
  </si>
  <si>
    <t>-986038091</t>
  </si>
  <si>
    <t>345750014000.S</t>
  </si>
  <si>
    <t>Koleno 90° pre káblový žľab šxv 125x100 mm, z pozinkovanej ocele</t>
  </si>
  <si>
    <t>2006921614</t>
  </si>
  <si>
    <t>210020341.S</t>
  </si>
  <si>
    <t>Podpierka pre žľab 50/25 mm</t>
  </si>
  <si>
    <t>-99247698</t>
  </si>
  <si>
    <t>345750055900.S</t>
  </si>
  <si>
    <t>Podpera k elektroinštalačným žľabom 50</t>
  </si>
  <si>
    <t>-633147809</t>
  </si>
  <si>
    <t>210020342.S</t>
  </si>
  <si>
    <t>Podpierka pre žľab 150/25 mm</t>
  </si>
  <si>
    <t>-74880859</t>
  </si>
  <si>
    <t>345750056000.S</t>
  </si>
  <si>
    <t>Podpera k elektroinštalačným žľabom 150</t>
  </si>
  <si>
    <t>136786530</t>
  </si>
  <si>
    <t>210020531.S</t>
  </si>
  <si>
    <t>Odkrytie a opätovné zakrytie veka káblových žľabov (na jestvujúcom zariadení) 40/40 a 100/40</t>
  </si>
  <si>
    <t>938096867</t>
  </si>
  <si>
    <t>210020652.S</t>
  </si>
  <si>
    <t>Oceľová nosná konštrukcia pre prístroje a elektrické zariadenia hmotnosti do 10 kg</t>
  </si>
  <si>
    <t>1155545273</t>
  </si>
  <si>
    <t>132110000400.S</t>
  </si>
  <si>
    <t>Tyč oceľová jemná kruhová D 8 mm, ozn. 10 000, podľa EN alebo EN ISO S185</t>
  </si>
  <si>
    <t>1095871435</t>
  </si>
  <si>
    <t>132210006900.S</t>
  </si>
  <si>
    <t>Tyč oceľová jemná plochá šxhr 25x5 mm, ozn. 11 373, podľa EN alebo EN ISO S235JRG1</t>
  </si>
  <si>
    <t>-1428893651</t>
  </si>
  <si>
    <t>132310001200.S</t>
  </si>
  <si>
    <t>Tyč oceľová prierezu L 30x30x4 mm, ozn. 11 373, podľa EN ISO S235JRG1</t>
  </si>
  <si>
    <t>364631516</t>
  </si>
  <si>
    <t>246220000900.S</t>
  </si>
  <si>
    <t>Farba syntetická suríková S 2005</t>
  </si>
  <si>
    <t>650138051</t>
  </si>
  <si>
    <t>246420001200.S</t>
  </si>
  <si>
    <t>Riedidlo S-6006 do syntetických a olejových látok</t>
  </si>
  <si>
    <t>-1235728239</t>
  </si>
  <si>
    <t>312110000800.S</t>
  </si>
  <si>
    <t>Elektróda zváracia E-R 117 D 2,5 mm x dĺ. 350 mm nelegovaná s rutilovým a kyslým obalom</t>
  </si>
  <si>
    <t>tks</t>
  </si>
  <si>
    <t>-1275581446</t>
  </si>
  <si>
    <t>210020671.S</t>
  </si>
  <si>
    <t>Konštrukcia oceľová, klasická všeobecná výroba, montáž vrátane základného náteru</t>
  </si>
  <si>
    <t>-1116095172</t>
  </si>
  <si>
    <t>132210006300.S</t>
  </si>
  <si>
    <t>Tyč oceľová jemná plochá šxhr 20x5 mm, ozn. 11 373, podľa EN alebo EN ISO S235JRG1</t>
  </si>
  <si>
    <t>1955804311</t>
  </si>
  <si>
    <t>-1325960814</t>
  </si>
  <si>
    <t>145540000500.S</t>
  </si>
  <si>
    <t>Profil oceľový 50x2 mm zváraný tenkostenný uzavretý štvorcový</t>
  </si>
  <si>
    <t>-2008705326</t>
  </si>
  <si>
    <t>-521562418</t>
  </si>
  <si>
    <t>318800899</t>
  </si>
  <si>
    <t>1211607528</t>
  </si>
  <si>
    <t>210040512.S</t>
  </si>
  <si>
    <t>Ukončenie vodičov svorkou</t>
  </si>
  <si>
    <t>1319081683</t>
  </si>
  <si>
    <t>345610020700.S</t>
  </si>
  <si>
    <t>Svornica radová RSA 1,5</t>
  </si>
  <si>
    <t>1921380171</t>
  </si>
  <si>
    <t>210100001.S</t>
  </si>
  <si>
    <t>Ukončenie vodičov v rozvádzač. vrátane zapojenia a vodičovej koncovky do 2,5 mm2</t>
  </si>
  <si>
    <t>1902889116</t>
  </si>
  <si>
    <t>354310017200.S</t>
  </si>
  <si>
    <t>Káblové oko medené lisovacie CU 0,75x3 KU-L</t>
  </si>
  <si>
    <t>-216424761</t>
  </si>
  <si>
    <t>210100254.S</t>
  </si>
  <si>
    <t>Ukončenie celoplastových káblov zmrašť. záklopkou alebo páskou do 4 x 95 mm2</t>
  </si>
  <si>
    <t>452083750</t>
  </si>
  <si>
    <t>345840000719.S</t>
  </si>
  <si>
    <t>Teplom zmraštiteľný káblový uzáver TZUKG 55/25 s lepidlom</t>
  </si>
  <si>
    <t>-1618966409</t>
  </si>
  <si>
    <t>210100351.S</t>
  </si>
  <si>
    <t>Upchávka pre káble alebo šnúry do 4 žíl do P 21</t>
  </si>
  <si>
    <t>-2094055020</t>
  </si>
  <si>
    <t>343430004100.S</t>
  </si>
  <si>
    <t>Bužírka zmrašťovacia 4,8x2,4 mm, dĺžka 1 m</t>
  </si>
  <si>
    <t>2139484907</t>
  </si>
  <si>
    <t>345710032900.S</t>
  </si>
  <si>
    <t>Vývodka káblová PG 7 z PA s PG závitom, -5 až 60 °C, IP66, UV odolná</t>
  </si>
  <si>
    <t>-166955894</t>
  </si>
  <si>
    <t>345720002700.S</t>
  </si>
  <si>
    <t>Dutinka lisovacia DI 4-10 izolovaná</t>
  </si>
  <si>
    <t>1844398470</t>
  </si>
  <si>
    <t>345810007500.S</t>
  </si>
  <si>
    <t>Zmršťovacia káblová koncovka VE3512 4x6 - 4x25 mm2</t>
  </si>
  <si>
    <t>1438249589</t>
  </si>
  <si>
    <t>210110001.S</t>
  </si>
  <si>
    <t>Jednopólový spínač - radenie 1, nástenný IP 44, vrátane zapojenia</t>
  </si>
  <si>
    <t>-1621505752</t>
  </si>
  <si>
    <t>345340003000.S</t>
  </si>
  <si>
    <t>Spínač jednopólový nástenný IP 44</t>
  </si>
  <si>
    <t>-1967621458</t>
  </si>
  <si>
    <t>210110003.S</t>
  </si>
  <si>
    <t>Sériový spínač -  radenie 5, nástenný IP 44 vrátane zapojenia</t>
  </si>
  <si>
    <t>-1621317458</t>
  </si>
  <si>
    <t>345330002965.S</t>
  </si>
  <si>
    <t>Prepínač pre zapustenú montáž, bezšr., radenie 5, IP44</t>
  </si>
  <si>
    <t>125041580</t>
  </si>
  <si>
    <t>210110004.S</t>
  </si>
  <si>
    <t>Striedavý prepínač - radenie 6, nástenný, IP 44, vrátane zapojenia</t>
  </si>
  <si>
    <t>790959303</t>
  </si>
  <si>
    <t>345330002920.S</t>
  </si>
  <si>
    <t>Spínač striedavý nástenný, radenie č.6, IP 44</t>
  </si>
  <si>
    <t>167937543</t>
  </si>
  <si>
    <t>210110005.S</t>
  </si>
  <si>
    <t>Krížový prepínač - radenie 7, nástenný IP 44, vrátane zapojenia</t>
  </si>
  <si>
    <t>-994532350</t>
  </si>
  <si>
    <t>345330002925.S</t>
  </si>
  <si>
    <t>Prepínač krížový nástenný, radenie 7, IP44</t>
  </si>
  <si>
    <t>-425037578</t>
  </si>
  <si>
    <t>210111021.S</t>
  </si>
  <si>
    <t>Domová zásuvka pre zapustenú montáž IP 44, vrátane zapojenia 250 V / 16A,  2P + PE</t>
  </si>
  <si>
    <t>746429538</t>
  </si>
  <si>
    <t>345520000500.S</t>
  </si>
  <si>
    <t>Zásuvka jednonásobná zapustená, radenie 2P+T, s detskou ochranou IP44</t>
  </si>
  <si>
    <t>2103884500</t>
  </si>
  <si>
    <t>210111023.S</t>
  </si>
  <si>
    <t>Domová zásuvka s prepäťovou ochranou pre zapustenú montáž IP 44, vrátane zapojenia 250V / 16A 2P + PE</t>
  </si>
  <si>
    <t>194889471</t>
  </si>
  <si>
    <t>345520000460.S</t>
  </si>
  <si>
    <t>Zásuvka jednonásobná s prepäťovou ochranou zapustená, radenie 2P+PE</t>
  </si>
  <si>
    <t>509677241</t>
  </si>
  <si>
    <t>210190004.S</t>
  </si>
  <si>
    <t>Montáž oceľoplechovej rozvodnice do váhy 150 kg</t>
  </si>
  <si>
    <t>-575503417</t>
  </si>
  <si>
    <t>357140007630</t>
  </si>
  <si>
    <t>Rozvodnicová skriňa oceľoplechová DN43-2413, pre nástennú montáž, OEZ</t>
  </si>
  <si>
    <t>1413116058</t>
  </si>
  <si>
    <t>210200012</t>
  </si>
  <si>
    <t>Svietidlo interierové, exterierove  montáž</t>
  </si>
  <si>
    <t>44866363</t>
  </si>
  <si>
    <t>3480714770</t>
  </si>
  <si>
    <t>Svietidlo  - LEDVANCE PANEL LED 1200 40W/300K</t>
  </si>
  <si>
    <t>1258205089</t>
  </si>
  <si>
    <t>3480714770-2</t>
  </si>
  <si>
    <t>Svietidlo  MASSIVE, LED 24W, IP66 (D,D3,D4,D5 )</t>
  </si>
  <si>
    <t>-1845072251</t>
  </si>
  <si>
    <t>3480714770-12</t>
  </si>
  <si>
    <t>Svietidlo  -Astro ATEX LED-14685lm-4000K-CRI 80</t>
  </si>
  <si>
    <t>317361668</t>
  </si>
  <si>
    <t>3480724320</t>
  </si>
  <si>
    <t>Núdzové svietidlá IP65 typ NS PD  1x8W/3hod, len núdz.režim</t>
  </si>
  <si>
    <t>532025231</t>
  </si>
  <si>
    <t>210220001.S</t>
  </si>
  <si>
    <t>Uzemňovacie vedenie na povrchu FeZn drôt zvodový Ø 8-10</t>
  </si>
  <si>
    <t>1418998260</t>
  </si>
  <si>
    <t>354410054700.S</t>
  </si>
  <si>
    <t>Drôt bleskozvodový FeZn, d 8 mm</t>
  </si>
  <si>
    <t>84290305</t>
  </si>
  <si>
    <t>210220020.S</t>
  </si>
  <si>
    <t>Uzemňovacie vedenie v zemi FeZn do 120 mm2 vrátane izolácie spojov</t>
  </si>
  <si>
    <t>-1918775652</t>
  </si>
  <si>
    <t>354410058800.S</t>
  </si>
  <si>
    <t>Pásovina uzemňovacia FeZn 30 x 4 mm</t>
  </si>
  <si>
    <t>-205341138</t>
  </si>
  <si>
    <t>210220021.S</t>
  </si>
  <si>
    <t>Uzemňovacie vedenie v zemi FeZn vrátane izolácie spojov O 10 mm</t>
  </si>
  <si>
    <t>-1864049248</t>
  </si>
  <si>
    <t>354410054800.S</t>
  </si>
  <si>
    <t>Drôt bleskozvodový FeZn, d 10 mm</t>
  </si>
  <si>
    <t>-2107909818</t>
  </si>
  <si>
    <t>210220050.S</t>
  </si>
  <si>
    <t>Označenie zvodov číselnými štítkami</t>
  </si>
  <si>
    <t>1585552629</t>
  </si>
  <si>
    <t>354410064700.S</t>
  </si>
  <si>
    <t>Štítok orientačný nerezový na zvody 0</t>
  </si>
  <si>
    <t>-1541136880</t>
  </si>
  <si>
    <t>210220101.S</t>
  </si>
  <si>
    <t>Podpery vedenia FeZn na plochú strechu PV21</t>
  </si>
  <si>
    <t>-1565069247</t>
  </si>
  <si>
    <t>354410034800.S</t>
  </si>
  <si>
    <t>Podpera vedenia FeZn na ploché strechy označenie PV 21 oceľ</t>
  </si>
  <si>
    <t>-1592964760</t>
  </si>
  <si>
    <t>354410034900.S</t>
  </si>
  <si>
    <t>Podložka plastová k podpere vedenia FeZn označenie podložka k PV 21</t>
  </si>
  <si>
    <t>332125134</t>
  </si>
  <si>
    <t>210220105.S</t>
  </si>
  <si>
    <t>Podpery vedenia FeZn do muriva PV 01h a PV 01, 02, 03</t>
  </si>
  <si>
    <t>-985568782</t>
  </si>
  <si>
    <t>311310008520.S</t>
  </si>
  <si>
    <t>Hmoždinka 12x160 rámová KPR</t>
  </si>
  <si>
    <t>1893171404</t>
  </si>
  <si>
    <t>354410031900.S</t>
  </si>
  <si>
    <t>Podpera vedenia FeZn do muriva a do hmoždinky označenie PV 01 h</t>
  </si>
  <si>
    <t>-1520728440</t>
  </si>
  <si>
    <t>210220205.S</t>
  </si>
  <si>
    <t>Zachytávacia tyč FeZn na oceľové konštrukcie JK05</t>
  </si>
  <si>
    <t>1938213384</t>
  </si>
  <si>
    <t>354410023500.S</t>
  </si>
  <si>
    <t>Tyč zachytávacia FeZn na oceľové konštrukcie označenie JK 05</t>
  </si>
  <si>
    <t>-2054832442</t>
  </si>
  <si>
    <t>210220210.S</t>
  </si>
  <si>
    <t>Podstavec betónový FeZn k zachytávacej tyči JP</t>
  </si>
  <si>
    <t>9791717</t>
  </si>
  <si>
    <t>354410024800.S</t>
  </si>
  <si>
    <t>Podstavec betónový k zachytávacej tyči FeZn označenie JP a OB 350x350</t>
  </si>
  <si>
    <t>1199261558</t>
  </si>
  <si>
    <t>354410030650.S</t>
  </si>
  <si>
    <t>Podložka ochranná AlMgSi k betónovému podstavcu, d 330 mm</t>
  </si>
  <si>
    <t>-1607216825</t>
  </si>
  <si>
    <t>210220220.S</t>
  </si>
  <si>
    <t>Držiak zachytávacej tyče FeZn DJ1-8</t>
  </si>
  <si>
    <t>598397754</t>
  </si>
  <si>
    <t>354410023700.S</t>
  </si>
  <si>
    <t>Držiak zachytávacej tyče s platničkou ocelový žiarovo zinkovaný označenie DJ 1 s platničkou</t>
  </si>
  <si>
    <t>1717226524</t>
  </si>
  <si>
    <t>210220230.S</t>
  </si>
  <si>
    <t>Ochranná strieška FeZn</t>
  </si>
  <si>
    <t>1376260287</t>
  </si>
  <si>
    <t>354410025200.S</t>
  </si>
  <si>
    <t>Strieška FeZn ochranná pri hrebeni strechy označenie OS 07</t>
  </si>
  <si>
    <t>1588825400</t>
  </si>
  <si>
    <t>210220240.S</t>
  </si>
  <si>
    <t>Svorka FeZn k zachytávacej, uzemňovacej tyči  SJ</t>
  </si>
  <si>
    <t>-729613044</t>
  </si>
  <si>
    <t>354410002000.S</t>
  </si>
  <si>
    <t>Svorka FeZn k uzemňovacej tyči označenie SJ 03</t>
  </si>
  <si>
    <t>1300442913</t>
  </si>
  <si>
    <t>210220241.S</t>
  </si>
  <si>
    <t>Svorka FeZn krížová SK a diagonálna krížová DKS</t>
  </si>
  <si>
    <t>-1162085655</t>
  </si>
  <si>
    <t>354410002800.S</t>
  </si>
  <si>
    <t>Svorka FeZn krížová diagonálna označenie DKS02</t>
  </si>
  <si>
    <t>-547460333</t>
  </si>
  <si>
    <t>210220243.S</t>
  </si>
  <si>
    <t>Svorka FeZn spojovacia SS</t>
  </si>
  <si>
    <t>-903623715</t>
  </si>
  <si>
    <t>354410003400.S</t>
  </si>
  <si>
    <t>Svorka FeZn spojovacia označenie SS 2 skrutky s príložkou</t>
  </si>
  <si>
    <t>-106387238</t>
  </si>
  <si>
    <t>210220245.S</t>
  </si>
  <si>
    <t>Svorka FeZn pripojovacia SP</t>
  </si>
  <si>
    <t>-1144195380</t>
  </si>
  <si>
    <t>354410004100.S</t>
  </si>
  <si>
    <t>Svorka FeZn pripájaca označenie SP 2</t>
  </si>
  <si>
    <t>-1389385402</t>
  </si>
  <si>
    <t>210220247.S</t>
  </si>
  <si>
    <t>Svorka FeZn skúšobná SZ</t>
  </si>
  <si>
    <t>-1871411020</t>
  </si>
  <si>
    <t>354410004300.S</t>
  </si>
  <si>
    <t>Svorka FeZn skúšobná označenie SZ</t>
  </si>
  <si>
    <t>348662374</t>
  </si>
  <si>
    <t>210220253.S</t>
  </si>
  <si>
    <t>Svorka FeZn uzemňovacia SR03</t>
  </si>
  <si>
    <t>-885613876</t>
  </si>
  <si>
    <t>354410000900.S</t>
  </si>
  <si>
    <t>Svorka FeZn uzemňovacia označenie SR 03 A</t>
  </si>
  <si>
    <t>209599342</t>
  </si>
  <si>
    <t>210220260.S</t>
  </si>
  <si>
    <t>Ochranný uholník FeZn OU</t>
  </si>
  <si>
    <t>747589209</t>
  </si>
  <si>
    <t>354410053400.S</t>
  </si>
  <si>
    <t>Uholník ochranný FeZn označenie OU 2 m</t>
  </si>
  <si>
    <t>-1585693729</t>
  </si>
  <si>
    <t>210220261.S</t>
  </si>
  <si>
    <t>Držiak ochranného uholníka FeZn do muriva DUZ</t>
  </si>
  <si>
    <t>869521004</t>
  </si>
  <si>
    <t>354410053600.S</t>
  </si>
  <si>
    <t>Držiak FeZn ochranného uholníka do muriva označenie DUZ</t>
  </si>
  <si>
    <t>-814039844</t>
  </si>
  <si>
    <t>210292019.S</t>
  </si>
  <si>
    <t>Preskúšanie stúpajúcich hlavných vedení s prezvonením a označením farbou v jednej rozvodnej skrini</t>
  </si>
  <si>
    <t>-95220472</t>
  </si>
  <si>
    <t>210292021.S</t>
  </si>
  <si>
    <t>Zfázovanie žíl káblov a vedení do štyroch žíl</t>
  </si>
  <si>
    <t>1916610904</t>
  </si>
  <si>
    <t>210292041.S</t>
  </si>
  <si>
    <t>Preskúšanie svetelného alebo zásuvkového okruhu sprevádzkovaním</t>
  </si>
  <si>
    <t>-1574879367</t>
  </si>
  <si>
    <t>210881075.S</t>
  </si>
  <si>
    <t>Kábel bezhalogénový, medený uložený pevne N2XH 0,6/1,0 kV  3x1,5</t>
  </si>
  <si>
    <t>-1109041436</t>
  </si>
  <si>
    <t>341610014300.S</t>
  </si>
  <si>
    <t>Kábel medený bezhalogenový N2XH-J 3x1,5 mm2 RE</t>
  </si>
  <si>
    <t>-334853025</t>
  </si>
  <si>
    <t>210881076.S</t>
  </si>
  <si>
    <t>Kábel bezhalogénový, medený uložený pevne N2XH 0,6/1,0 kV  3x2,5</t>
  </si>
  <si>
    <t>-224443297</t>
  </si>
  <si>
    <t>341610014400.S</t>
  </si>
  <si>
    <t>Kábel medený bezhalogenový N2XH-J 3x2,5 mm2 RE</t>
  </si>
  <si>
    <t>2089868078</t>
  </si>
  <si>
    <t>210881103.S</t>
  </si>
  <si>
    <t>Kábel bezhalogénový, medený uložený pevne N2XH 0,6/1,0 kV  5x6</t>
  </si>
  <si>
    <t>-1540461096</t>
  </si>
  <si>
    <t>341610017100.S</t>
  </si>
  <si>
    <t>Kábel medený bezhalogenový N2XH-J 5x6 mm2 RE</t>
  </si>
  <si>
    <t>1908089148</t>
  </si>
  <si>
    <t>210950111.S</t>
  </si>
  <si>
    <t>Zväzkovanie jednožilových káblov VN</t>
  </si>
  <si>
    <t>1569675081</t>
  </si>
  <si>
    <t>247710003800.S</t>
  </si>
  <si>
    <t>Páska sťahovacia lxš 130x2,9 mm</t>
  </si>
  <si>
    <t>-1243747507</t>
  </si>
  <si>
    <t>213291001</t>
  </si>
  <si>
    <t>Lešenie pojazdné</t>
  </si>
  <si>
    <t>1941730731</t>
  </si>
  <si>
    <t>213291010</t>
  </si>
  <si>
    <t>Rozvádazč HR</t>
  </si>
  <si>
    <t>-1109823462</t>
  </si>
  <si>
    <t>998921203.S</t>
  </si>
  <si>
    <t>Presun hmôt pre montáž silnoprúdových rozvodov a zariadení v stavbe (objekte) výšky nad 7 do 24 m</t>
  </si>
  <si>
    <t>-1563094264</t>
  </si>
  <si>
    <t>MD</t>
  </si>
  <si>
    <t>Mimostavenisková doprava</t>
  </si>
  <si>
    <t>664408825</t>
  </si>
  <si>
    <t>MV</t>
  </si>
  <si>
    <t>Murárske výpomoci</t>
  </si>
  <si>
    <t>-420491957</t>
  </si>
  <si>
    <t>PD</t>
  </si>
  <si>
    <t>Presun dodávok</t>
  </si>
  <si>
    <t>-1676461283</t>
  </si>
  <si>
    <t>PM</t>
  </si>
  <si>
    <t>Podružný materiál</t>
  </si>
  <si>
    <t>-617976915</t>
  </si>
  <si>
    <t>PPV</t>
  </si>
  <si>
    <t>Podiel pridružených výkonov</t>
  </si>
  <si>
    <t>773886061</t>
  </si>
  <si>
    <t>HZS000113.S</t>
  </si>
  <si>
    <t>Stavebno montážne práce náročné ucelené - odborné, tvorivé remeselné (Tr. 3) v rozsahu viac ako 8 hodín</t>
  </si>
  <si>
    <t>512</t>
  </si>
  <si>
    <t>225192665</t>
  </si>
  <si>
    <t>HZS000114.S</t>
  </si>
  <si>
    <t>Stavebno montážne práce najnáročnejšie na odbornosť - prehliadky pracoviska a revízie (Tr. 4) v rozsahu viac ako 8 hodín</t>
  </si>
  <si>
    <t>-641023883</t>
  </si>
  <si>
    <t>SO 02-5 - Lokálny zdroj energie - fotovoltaika</t>
  </si>
  <si>
    <t xml:space="preserve">    95-M - Revízie</t>
  </si>
  <si>
    <t>210020303.S</t>
  </si>
  <si>
    <t>Káblový žľab - káblový nosný systém, pozink., vrátane príslušenstva, 62/50 mm vrátane veka a podpery</t>
  </si>
  <si>
    <t>2065817499</t>
  </si>
  <si>
    <t>345750008600.S</t>
  </si>
  <si>
    <t>Žľab káblový, šxv 62x50 mm, z pozinkovanej ocele</t>
  </si>
  <si>
    <t>-321728229</t>
  </si>
  <si>
    <t>345750011200.S</t>
  </si>
  <si>
    <t>Kryt pre káblový žľab šírky 62 mm, z pozinkovanej ocele</t>
  </si>
  <si>
    <t>303046908</t>
  </si>
  <si>
    <t>345750012500.S</t>
  </si>
  <si>
    <t>Koleno 90° pre káblový žľab šxv 62x50 mm, z pozinkovanej ocele</t>
  </si>
  <si>
    <t>1352794801</t>
  </si>
  <si>
    <t>345750031400.S</t>
  </si>
  <si>
    <t>T-kus pre káblový žľab 3x62x50 mm, z pozinkovanej ocele</t>
  </si>
  <si>
    <t>-1986719166</t>
  </si>
  <si>
    <t>345750034200.S</t>
  </si>
  <si>
    <t>Kryt T-kusu pre káblový žľab šírky 3x62 mm, z pozinkovanej ocele</t>
  </si>
  <si>
    <t>-1006274078</t>
  </si>
  <si>
    <t>345750044300.S</t>
  </si>
  <si>
    <t>Záves v tvare U pre káblový žľab šírky 62 mm, z pozinkovanej ocele</t>
  </si>
  <si>
    <t>1512455396</t>
  </si>
  <si>
    <t>345750053900.S</t>
  </si>
  <si>
    <t>Závitová tyč pre káblový žľab, M8 (1000 mm)</t>
  </si>
  <si>
    <t>1241976488</t>
  </si>
  <si>
    <t>210100002.S</t>
  </si>
  <si>
    <t>Ukončenie vodičov v rozvádzač. vrátane zapojenia a vodičovej koncovky do 6 mm2</t>
  </si>
  <si>
    <t>1158369439</t>
  </si>
  <si>
    <t>354310017900.S</t>
  </si>
  <si>
    <t>Káblové oko medené lisovacie CU 4x4 KU-L</t>
  </si>
  <si>
    <t>1297372883</t>
  </si>
  <si>
    <t>210100003.S</t>
  </si>
  <si>
    <t>Ukončenie vodičov v rozvádzač. vrátane zapojenia a vodičovej koncovky do 16 mm2</t>
  </si>
  <si>
    <t>1619887826</t>
  </si>
  <si>
    <t>345720003900.S</t>
  </si>
  <si>
    <t>Dutinka lisovacia DI 16-18 izolovaná</t>
  </si>
  <si>
    <t>-610574202</t>
  </si>
  <si>
    <t>354310012900.S</t>
  </si>
  <si>
    <t>Káblové oko hliníkové lisovacie 16 AL 617055</t>
  </si>
  <si>
    <t>1588778205</t>
  </si>
  <si>
    <t>354310018500.S</t>
  </si>
  <si>
    <t>Káblové oko medené lisovacie CU 10x10 KU-L</t>
  </si>
  <si>
    <t>387086239</t>
  </si>
  <si>
    <t>210190001.S</t>
  </si>
  <si>
    <t>Montáž oceľoplechovej rozvodnice do váhy 20 kg</t>
  </si>
  <si>
    <t>1808122848</t>
  </si>
  <si>
    <t>357140008000</t>
  </si>
  <si>
    <t>Rozvodnicová skriňa oceľoplechová RZB-N-3S72, pre nástennú montáž, OEZ</t>
  </si>
  <si>
    <t>-1245848349</t>
  </si>
  <si>
    <t>210220291.S</t>
  </si>
  <si>
    <t>Vodivé spojenie ochrannej rúrky s vodičom, obojstranné</t>
  </si>
  <si>
    <t>329971152</t>
  </si>
  <si>
    <t>-197162622</t>
  </si>
  <si>
    <t>354410004900.S</t>
  </si>
  <si>
    <t>Svorka FeZn na 1" potrubie označenie ST 03</t>
  </si>
  <si>
    <t>-593651990</t>
  </si>
  <si>
    <t>53763550</t>
  </si>
  <si>
    <t>210501005.S</t>
  </si>
  <si>
    <t>Prípravné práce pred zahájením montáže fotovoltických systémov</t>
  </si>
  <si>
    <t>942491938</t>
  </si>
  <si>
    <t>210501055.S</t>
  </si>
  <si>
    <t>Montáž konštrukcie pre kotvenie fotovoltických panelov na plochú strechu</t>
  </si>
  <si>
    <t>-219832327</t>
  </si>
  <si>
    <t>346510004130.S</t>
  </si>
  <si>
    <t>Fotovoltická konštrukcia pre ploché strechy, do 500 panelov</t>
  </si>
  <si>
    <t>1357870532</t>
  </si>
  <si>
    <t>210501105.S</t>
  </si>
  <si>
    <t>Montáž a stringovanie fotovoltického panelu bezrámového na strechu</t>
  </si>
  <si>
    <t>343450967</t>
  </si>
  <si>
    <t>346510000110.S</t>
  </si>
  <si>
    <t>Fotovoltický modul pre strešné inštalácie 120-cells halfcut, monokryštalický, 380 - 420 Wp</t>
  </si>
  <si>
    <t>1399831311</t>
  </si>
  <si>
    <t>210501131.S</t>
  </si>
  <si>
    <t>Montáž zariadení pre monitorovanie a odpínanie fotovoltických panelov</t>
  </si>
  <si>
    <t>364537927</t>
  </si>
  <si>
    <t>346510005160.S</t>
  </si>
  <si>
    <t>Optimizér pre monitorovanie a optimalizáciu fotovoltických panelov</t>
  </si>
  <si>
    <t>-639540433</t>
  </si>
  <si>
    <t>346510005170.S</t>
  </si>
  <si>
    <t>Odpínač fotovoltických panelov</t>
  </si>
  <si>
    <t>1484018954</t>
  </si>
  <si>
    <t>210501215.S</t>
  </si>
  <si>
    <t>Montáž rozvádzača pre lokálny fotovoltický zdroj nad 63 A do 160 A</t>
  </si>
  <si>
    <t>1701024178</t>
  </si>
  <si>
    <t>346510002150.S</t>
  </si>
  <si>
    <t>Fotovoltický rozvádzač pre On-Grid lokálny fotovoltický zdroj do výkonu 100A/3F, sieťová ochrana (U,F,T)</t>
  </si>
  <si>
    <t>451385440</t>
  </si>
  <si>
    <t>210501217.S</t>
  </si>
  <si>
    <t>Montáž rozvádzača pre lokálny fotovoltický zdroj so systémom uloženia energie</t>
  </si>
  <si>
    <t>1438141400</t>
  </si>
  <si>
    <t>346510002430</t>
  </si>
  <si>
    <t>Fotovoltický rozvádzač pre lokálny fotovoltický zdroj do výkonu hl. ističa 63A/3F, sieťová ochrana (U,F,T), 2xFV vstup 40A, DC vstup 250A, BYPASS, GEEA</t>
  </si>
  <si>
    <t>-915312591</t>
  </si>
  <si>
    <t>34651000000</t>
  </si>
  <si>
    <t>Batérie solar 200kWh, vysokonapäťové úložisko</t>
  </si>
  <si>
    <t>1777061622</t>
  </si>
  <si>
    <t>210501235.S</t>
  </si>
  <si>
    <t>Zhotovenie štruktúrovanej kabeláže rozvádzača pre lokálny fotovoltický zdroj nad 63 A do 160 A</t>
  </si>
  <si>
    <t>súb.</t>
  </si>
  <si>
    <t>872745407</t>
  </si>
  <si>
    <t>210501267.S</t>
  </si>
  <si>
    <t>Montáž fotovoltického striedača jednofázového s ESS pre rezidenčné inštalácie</t>
  </si>
  <si>
    <t>948099662</t>
  </si>
  <si>
    <t>346510000740.S</t>
  </si>
  <si>
    <t>Fotovoltický striedač pre rezidenčné inštalácie, 1-fázový do 16 A s ESS, do 3kW/3,6kWp, 1F s ESS</t>
  </si>
  <si>
    <t>-1675663477</t>
  </si>
  <si>
    <t>210501269.S</t>
  </si>
  <si>
    <t>Montáž fotovoltického striedača trojfázového s ESS pre rezidenčné inštalácie</t>
  </si>
  <si>
    <t>1883731536</t>
  </si>
  <si>
    <t>346510000750.S</t>
  </si>
  <si>
    <t>Fotovoltický striedač pre rezidenčné inštalácie, 3-fázový do 3x16 A s ESS, do 10kW/15kWp, 3F s ESS</t>
  </si>
  <si>
    <t>1143717609</t>
  </si>
  <si>
    <t>210501287.S</t>
  </si>
  <si>
    <t>Zhotovenie štruktúrovanej kabeláže na strane fotovoltického striedača jednofázového s ESS pre rezidenčné inštalácie</t>
  </si>
  <si>
    <t>902659085</t>
  </si>
  <si>
    <t>210800004.S</t>
  </si>
  <si>
    <t>Vodič medený uložený voľne EFK SOLAR 6,0 CE-CL 1000 V  6mm2</t>
  </si>
  <si>
    <t>-285237011</t>
  </si>
  <si>
    <t>341110012800.S</t>
  </si>
  <si>
    <t>Vodič medený EFK SOLAR 6,0 CE-CL 1x6 mm2</t>
  </si>
  <si>
    <t>-1377565892</t>
  </si>
  <si>
    <t>210800203.S</t>
  </si>
  <si>
    <t>Kábel medený uložený v rúrke CYKY 450/750 V 5x16</t>
  </si>
  <si>
    <t>-884701461</t>
  </si>
  <si>
    <t>341110002400.S</t>
  </si>
  <si>
    <t>Kábel medený CYKY 5x16 mm2</t>
  </si>
  <si>
    <t>632406064</t>
  </si>
  <si>
    <t>210800613.S</t>
  </si>
  <si>
    <t>Vodič medený uložený voľne H07V-K (CYA)  450/750 V 6</t>
  </si>
  <si>
    <t>920469155</t>
  </si>
  <si>
    <t>341310009100.S</t>
  </si>
  <si>
    <t>Vodič medený flexibilný H07V-K 6 mm2</t>
  </si>
  <si>
    <t>869512612</t>
  </si>
  <si>
    <t>210800615.S</t>
  </si>
  <si>
    <t>Vodič medený uložený voľne H07V-K (CYA)  450/750 V 16</t>
  </si>
  <si>
    <t>1841948021</t>
  </si>
  <si>
    <t>341310009300.S</t>
  </si>
  <si>
    <t>Vodič medený flexibilný H07V-K 16 mm2</t>
  </si>
  <si>
    <t>878402819</t>
  </si>
  <si>
    <t>ROzvádazč FVA s výbavou</t>
  </si>
  <si>
    <t>-664314943</t>
  </si>
  <si>
    <t>213291031-2</t>
  </si>
  <si>
    <t>Uvedenie do prevádzky, oživenie, testovanie prevádzky, zaškolenie obsluhy</t>
  </si>
  <si>
    <t>sub</t>
  </si>
  <si>
    <t>2142770405</t>
  </si>
  <si>
    <t>-1030616520</t>
  </si>
  <si>
    <t>1809736050</t>
  </si>
  <si>
    <t>-875819251</t>
  </si>
  <si>
    <t>-261400981</t>
  </si>
  <si>
    <t>95-M</t>
  </si>
  <si>
    <t>Revízie</t>
  </si>
  <si>
    <t>950101003.S</t>
  </si>
  <si>
    <t>Rozvodne zariadenia rozvádzača rámového, panelového, skriňového, pultového nad 10 do 30 prístrojov</t>
  </si>
  <si>
    <t>pole</t>
  </si>
  <si>
    <t>1128836542</t>
  </si>
  <si>
    <t>950103002.S</t>
  </si>
  <si>
    <t>El. inšt. kontrola stavu el. okruhu vrátane inštal., ovládacích a istiacich prvkov, ale bez pripoj. spotrebičov v priestore bezp. nad 5 do 10 vývodov</t>
  </si>
  <si>
    <t>obv.</t>
  </si>
  <si>
    <t>-911849441</t>
  </si>
  <si>
    <t>1779085501</t>
  </si>
  <si>
    <t>-211389415</t>
  </si>
  <si>
    <t>SO 02-6 - MaR</t>
  </si>
  <si>
    <t xml:space="preserve">    D1 - 1.  ROZVÁDZAČ  DTV</t>
  </si>
  <si>
    <t xml:space="preserve">    D3 - 2. ROZVÁDZAČ DTV - MATERIÁL V PRIESTORE</t>
  </si>
  <si>
    <t xml:space="preserve">    D5 - 3. ROZVÁDZAČ DTA1 a PRIESTOR</t>
  </si>
  <si>
    <t xml:space="preserve">    D6 - 4. ROZVÁDZAČ DTA2 a PRIESTOR</t>
  </si>
  <si>
    <t xml:space="preserve">    D7 - 5. PRÁCE</t>
  </si>
  <si>
    <t xml:space="preserve">    D8 - Doprava</t>
  </si>
  <si>
    <t>D1</t>
  </si>
  <si>
    <t>1.  ROZVÁDZAČ  DTV</t>
  </si>
  <si>
    <t>DTV</t>
  </si>
  <si>
    <t>NÁSTENNÁ SKRIŇA, 1200x1000x300, MP, IP66</t>
  </si>
  <si>
    <t>-1581717461</t>
  </si>
  <si>
    <t>FV1</t>
  </si>
  <si>
    <t>PREPAŤ. OCHRANA , 3+1-pólová, stupeň 2+3</t>
  </si>
  <si>
    <t>331316462</t>
  </si>
  <si>
    <t>FI1SFI</t>
  </si>
  <si>
    <t>PRÚD. CHRÁNIČ 25A, 4+N, 30mA + pom.kont.</t>
  </si>
  <si>
    <t>1795896606</t>
  </si>
  <si>
    <t>FIA17</t>
  </si>
  <si>
    <t>PRÚD. CHRÁNIČ S ISTIČOM B/6A, 1+N, 30mA</t>
  </si>
  <si>
    <t>-259972333</t>
  </si>
  <si>
    <t>FA1SFA1</t>
  </si>
  <si>
    <t>MOTOROVÝ SPÚŠŤAČ 3P, 10A + pom.kontakt</t>
  </si>
  <si>
    <t>-518049776</t>
  </si>
  <si>
    <t>FA0</t>
  </si>
  <si>
    <t>ISTIČ  16A, 3-pólový, char. C</t>
  </si>
  <si>
    <t>-1336236486</t>
  </si>
  <si>
    <t>FA16</t>
  </si>
  <si>
    <t>ISTIČ  10A, 1-pólový, char. B</t>
  </si>
  <si>
    <t>-1477668596</t>
  </si>
  <si>
    <t>FA2-15</t>
  </si>
  <si>
    <t>ISTIČ  6A, 1-pólový, char. B</t>
  </si>
  <si>
    <t>195935076</t>
  </si>
  <si>
    <t>Pol396</t>
  </si>
  <si>
    <t>PREPOJ. LIŠTA ISTIČOV 1m, 10mm2</t>
  </si>
  <si>
    <t>-1191964644</t>
  </si>
  <si>
    <t>KM1</t>
  </si>
  <si>
    <t>STYKAČ 4-P, CIEVKA 230V, I=9A, AC3 + PK</t>
  </si>
  <si>
    <t>-533179491</t>
  </si>
  <si>
    <t>Kax</t>
  </si>
  <si>
    <t>PäTICA PRE RELÉ POMOCNÉ</t>
  </si>
  <si>
    <t>1080178565</t>
  </si>
  <si>
    <t>Kax.1</t>
  </si>
  <si>
    <t>PäTICA PRE RELÉ do PS</t>
  </si>
  <si>
    <t>1009543314</t>
  </si>
  <si>
    <t>KA1x</t>
  </si>
  <si>
    <t>RELÉ POMOCNÉ, cievka 24VDC</t>
  </si>
  <si>
    <t>-1973289134</t>
  </si>
  <si>
    <t>KA1xx</t>
  </si>
  <si>
    <t>RELÉ POMOCNÉ, cievka 230VAC</t>
  </si>
  <si>
    <t>300640393</t>
  </si>
  <si>
    <t>KA1xx.1</t>
  </si>
  <si>
    <t>RELÉ do PS, cievka 230VAC</t>
  </si>
  <si>
    <t>-357748940</t>
  </si>
  <si>
    <t>Xx</t>
  </si>
  <si>
    <t>SVORKA  CBC 6mm,zž, modrá</t>
  </si>
  <si>
    <t>-878820472</t>
  </si>
  <si>
    <t>Xx.1</t>
  </si>
  <si>
    <t>SVORKA  CBC 2,5mm, šedá, modrá</t>
  </si>
  <si>
    <t>108343279</t>
  </si>
  <si>
    <t>Pol397</t>
  </si>
  <si>
    <t>ZEMNIACA SVORKA 2,5mm, zž</t>
  </si>
  <si>
    <t>1737220031</t>
  </si>
  <si>
    <t>Pol398</t>
  </si>
  <si>
    <t>KONCOVÁ DOSKA PRE CBC 2,5, šedá</t>
  </si>
  <si>
    <t>1348270252</t>
  </si>
  <si>
    <t>Pol399</t>
  </si>
  <si>
    <t>KONCOVÝ DRŽIAK</t>
  </si>
  <si>
    <t>-771913173</t>
  </si>
  <si>
    <t>Pol400</t>
  </si>
  <si>
    <t>ŠTÍTOK POPISOVACÍ , prázdny</t>
  </si>
  <si>
    <t>sada</t>
  </si>
  <si>
    <t>1276744601</t>
  </si>
  <si>
    <t>Pol401</t>
  </si>
  <si>
    <t>MONTÁŽNY ŽĽAB 60x60mm</t>
  </si>
  <si>
    <t>49174835</t>
  </si>
  <si>
    <t>Pol402</t>
  </si>
  <si>
    <t>MONTÁŽNY ŽĽAB 40x40mm</t>
  </si>
  <si>
    <t>891193541</t>
  </si>
  <si>
    <t>Pol403</t>
  </si>
  <si>
    <t>MONTÁŽNY ŽĽAB 40x25mm</t>
  </si>
  <si>
    <t>599220503</t>
  </si>
  <si>
    <t>Pol404</t>
  </si>
  <si>
    <t>DIN-LIŠTA , 2m</t>
  </si>
  <si>
    <t>1891001019</t>
  </si>
  <si>
    <t>SAx</t>
  </si>
  <si>
    <t>PÁČK. PREPÍNAČ 3-poloh. , čierny</t>
  </si>
  <si>
    <t>2050637734</t>
  </si>
  <si>
    <t>HL1/SB2</t>
  </si>
  <si>
    <t>HLAVICA PRE LED S TLAČÍTKOM, červená</t>
  </si>
  <si>
    <t>-1158166829</t>
  </si>
  <si>
    <t>HL1</t>
  </si>
  <si>
    <t>OBJÍMKA LED, 24V, červená</t>
  </si>
  <si>
    <t>2120411722</t>
  </si>
  <si>
    <t>SA,SB</t>
  </si>
  <si>
    <t>SPÍNACÍ DIEL  spínací,</t>
  </si>
  <si>
    <t>1929917010</t>
  </si>
  <si>
    <t>Pol405</t>
  </si>
  <si>
    <t>PREPOJOVACÍ DIEL</t>
  </si>
  <si>
    <t>216442941</t>
  </si>
  <si>
    <t>A1</t>
  </si>
  <si>
    <t>DETEKTOR ZAPLAVENIA, 24VDC, relé výstup</t>
  </si>
  <si>
    <t>-1615902322</t>
  </si>
  <si>
    <t>FU,F</t>
  </si>
  <si>
    <t>SVORKA S POISTKOU</t>
  </si>
  <si>
    <t>-1815458242</t>
  </si>
  <si>
    <t>FU,F.1</t>
  </si>
  <si>
    <t>SKLOPOISTKA TAVNÁ, 250V/T</t>
  </si>
  <si>
    <t>-428151874</t>
  </si>
  <si>
    <t>XC</t>
  </si>
  <si>
    <t>KÁBLOVÁ TROJZÁSUVKA, 230V, 16A</t>
  </si>
  <si>
    <t>-932739187</t>
  </si>
  <si>
    <t>Pol406</t>
  </si>
  <si>
    <t>ETHERNET SWITCH 10/100MB, S ADAPTÉROM</t>
  </si>
  <si>
    <t>1563962496</t>
  </si>
  <si>
    <t>Pol407</t>
  </si>
  <si>
    <t>VODIČ CYA 4</t>
  </si>
  <si>
    <t>1965020711</t>
  </si>
  <si>
    <t>Pol408</t>
  </si>
  <si>
    <t>VODIČ CYA 2,5</t>
  </si>
  <si>
    <t>1678438405</t>
  </si>
  <si>
    <t>Pol409</t>
  </si>
  <si>
    <t>VODIČ CYA 1,5</t>
  </si>
  <si>
    <t>-983150615</t>
  </si>
  <si>
    <t>Pol410</t>
  </si>
  <si>
    <t>VODIČ CYA 1</t>
  </si>
  <si>
    <t>1586207026</t>
  </si>
  <si>
    <t>Pol411</t>
  </si>
  <si>
    <t>VODIČ CYA 0,5</t>
  </si>
  <si>
    <t>1088705515</t>
  </si>
  <si>
    <t>Pol412</t>
  </si>
  <si>
    <t>VÝSTRAŽNÝ ŠTÍTOK ZDRUŽENÝ, samolepka</t>
  </si>
  <si>
    <t>360710425</t>
  </si>
  <si>
    <t>Pol413</t>
  </si>
  <si>
    <t>KÁBLOVÁ VÝVODKA PG 11</t>
  </si>
  <si>
    <t>-1550744912</t>
  </si>
  <si>
    <t>Pol414</t>
  </si>
  <si>
    <t>KÁBLOVÁ VÝVODKA PG 9</t>
  </si>
  <si>
    <t>-1550237707</t>
  </si>
  <si>
    <t>Pol415</t>
  </si>
  <si>
    <t>KÁBLOVÁ VÝVODKA PG 16</t>
  </si>
  <si>
    <t>416941301</t>
  </si>
  <si>
    <t>Pol416</t>
  </si>
  <si>
    <t>KÁBLOVÁ VÝVODKA PG 21</t>
  </si>
  <si>
    <t>-1912592037</t>
  </si>
  <si>
    <t>Pol417</t>
  </si>
  <si>
    <t>UKONČOVACIA DUTINKA VODIČA</t>
  </si>
  <si>
    <t>1561106709</t>
  </si>
  <si>
    <t>Pol418</t>
  </si>
  <si>
    <t>POPISNÝ ŠTÍTOK NA ROZVÁDZAČ, 60X20mm</t>
  </si>
  <si>
    <t>1048987233</t>
  </si>
  <si>
    <t>Pol418a</t>
  </si>
  <si>
    <t>Podružný materiál (spoj.materiál,kábl.oká,viaz.pásky ...)</t>
  </si>
  <si>
    <t>-98388698</t>
  </si>
  <si>
    <t>Pol419</t>
  </si>
  <si>
    <t>KAPSA NA DOKUMENTÁCIU , A4, samolepiaca</t>
  </si>
  <si>
    <t>225102114</t>
  </si>
  <si>
    <t>G</t>
  </si>
  <si>
    <t>GSMmodul  + anténa</t>
  </si>
  <si>
    <t>-230849351</t>
  </si>
  <si>
    <t>GU1</t>
  </si>
  <si>
    <t>ZDROJ JEDNOSMERNÝ 24V, 100W</t>
  </si>
  <si>
    <t>1209161178</t>
  </si>
  <si>
    <t>A</t>
  </si>
  <si>
    <t>RIADIACI SYSTÉM, PLC FOXTROT, web-server</t>
  </si>
  <si>
    <t>71781267</t>
  </si>
  <si>
    <t>B</t>
  </si>
  <si>
    <t>ROZŠIRUJÚCI MODUL FOXTROT PCL2, 2AO/8AI</t>
  </si>
  <si>
    <t>-2071921207</t>
  </si>
  <si>
    <t>C,D,E</t>
  </si>
  <si>
    <t>ROZŠIRUJÚCI MODUL FOXTROT CIB, kombin.</t>
  </si>
  <si>
    <t>529862263</t>
  </si>
  <si>
    <t>MMI</t>
  </si>
  <si>
    <t>DOTYK. FAREBNÝ DISPLEJ 10", 24VDC</t>
  </si>
  <si>
    <t>-1852238973</t>
  </si>
  <si>
    <t>F</t>
  </si>
  <si>
    <t>ODDELOVAČ ZBERNICE CIB</t>
  </si>
  <si>
    <t>-1698078463</t>
  </si>
  <si>
    <t>FVD</t>
  </si>
  <si>
    <t>PREPäŤOVÁ OCHRANA CIB</t>
  </si>
  <si>
    <t>778508237</t>
  </si>
  <si>
    <t>Pol420</t>
  </si>
  <si>
    <t>SDHC KARTA 16GB</t>
  </si>
  <si>
    <t>1705264661</t>
  </si>
  <si>
    <t>D3</t>
  </si>
  <si>
    <t>2. ROZVÁDZAČ DTV - MATERIÁL V PRIESTORE</t>
  </si>
  <si>
    <t>ST1-5</t>
  </si>
  <si>
    <t>TERMOSTAT 15-90°C, PREP. KONTAKT 230V</t>
  </si>
  <si>
    <t>306925032</t>
  </si>
  <si>
    <t>BT1</t>
  </si>
  <si>
    <t>SNÍMAČ TEPLOTY vonkajší, PT1000</t>
  </si>
  <si>
    <t>-54046590</t>
  </si>
  <si>
    <t>BT2</t>
  </si>
  <si>
    <t>SNÍMAČ TEPLOTYpriestorový, PT1000</t>
  </si>
  <si>
    <t>-1092492328</t>
  </si>
  <si>
    <t>BT3</t>
  </si>
  <si>
    <t>PONORNÝ SNÍMAČ TEPLOTY rýchly, PT1000</t>
  </si>
  <si>
    <t>-649244865</t>
  </si>
  <si>
    <t>BT4-6</t>
  </si>
  <si>
    <t>PONORNÝ SNÍMAČ TEPLOTY, PT1000</t>
  </si>
  <si>
    <t>-489287113</t>
  </si>
  <si>
    <t>BT7-11</t>
  </si>
  <si>
    <t>PRÍLOŽNÝ SNÍMAČ TEPLOTY, PT1000</t>
  </si>
  <si>
    <t>-496743979</t>
  </si>
  <si>
    <t>BT12,13</t>
  </si>
  <si>
    <t>SNÍMAČ TEPLOTY do potrubia, PT1000</t>
  </si>
  <si>
    <t>584668594</t>
  </si>
  <si>
    <t>Pol421</t>
  </si>
  <si>
    <t>PÚZDRO PRE PONORNÝ SNÍMAČ nerez, L=200</t>
  </si>
  <si>
    <t>1972325999</t>
  </si>
  <si>
    <t>BP1,2</t>
  </si>
  <si>
    <t>SNÍMAČ TLAKU 0-10bar, 4-20mA</t>
  </si>
  <si>
    <t>1817829119</t>
  </si>
  <si>
    <t>SL1,2</t>
  </si>
  <si>
    <t>DETEKTOR HLADINY + sonda</t>
  </si>
  <si>
    <t>2044552008</t>
  </si>
  <si>
    <t>SL1</t>
  </si>
  <si>
    <t>SONDA ZAPLAVENIA, nerezová</t>
  </si>
  <si>
    <t>-1548122923</t>
  </si>
  <si>
    <t>SB1</t>
  </si>
  <si>
    <t>NÚDZOVÉ TLAČ. červené v plast. krabici</t>
  </si>
  <si>
    <t>937885467</t>
  </si>
  <si>
    <t>SM1-3</t>
  </si>
  <si>
    <t>EL. POHON, 230V</t>
  </si>
  <si>
    <t>796306549</t>
  </si>
  <si>
    <t>SM4-8</t>
  </si>
  <si>
    <t>EL. POHON, 24V, prporcionálny, 20Nm, 0-10V</t>
  </si>
  <si>
    <t>-1545001794</t>
  </si>
  <si>
    <t>Pol422</t>
  </si>
  <si>
    <t>KÁBEL CYSY G 3x1,5</t>
  </si>
  <si>
    <t>301185272</t>
  </si>
  <si>
    <t>Pol423</t>
  </si>
  <si>
    <t>KÁBEL JYTY-O 7x1</t>
  </si>
  <si>
    <t>-1115383788</t>
  </si>
  <si>
    <t>Pol424</t>
  </si>
  <si>
    <t>KÁBEL JYTY-O 4x1</t>
  </si>
  <si>
    <t>-745325172</t>
  </si>
  <si>
    <t>Pol425</t>
  </si>
  <si>
    <t>KÁBEL J-Y(St)Y 1x2x0,8</t>
  </si>
  <si>
    <t>1892081535</t>
  </si>
  <si>
    <t>Pol426</t>
  </si>
  <si>
    <t>KÁBEL J-Y(St)Y 2x2x0,8</t>
  </si>
  <si>
    <t>435294053</t>
  </si>
  <si>
    <t>Pol427</t>
  </si>
  <si>
    <t>OHYBNÁ IZOLAČNÁ RÚRKA, PR.16</t>
  </si>
  <si>
    <t>-820458638</t>
  </si>
  <si>
    <t>Pol428</t>
  </si>
  <si>
    <t>PEVNÁ IZOLAČNÁ RÚRKA, PR.20</t>
  </si>
  <si>
    <t>-581938336</t>
  </si>
  <si>
    <t>Pol429</t>
  </si>
  <si>
    <t>POZINK. ODĽAHČENÝ L-PROFIL</t>
  </si>
  <si>
    <t>456540200</t>
  </si>
  <si>
    <t>Pol320</t>
  </si>
  <si>
    <t>ŽĽAB MARS 62,5x50mm komplet s prísluš.</t>
  </si>
  <si>
    <t>406553238</t>
  </si>
  <si>
    <t>Pol430</t>
  </si>
  <si>
    <t>KÁBL. VÝVODKA PLASTOVÁ, PG21</t>
  </si>
  <si>
    <t>-870136439</t>
  </si>
  <si>
    <t>Pol431</t>
  </si>
  <si>
    <t>ROZVODNÁ ŠKATUĽA, plastová</t>
  </si>
  <si>
    <t>-664062088</t>
  </si>
  <si>
    <t>Pol432</t>
  </si>
  <si>
    <t>BERNARD SVORKA UZEMŇOVACIA</t>
  </si>
  <si>
    <t>108973021</t>
  </si>
  <si>
    <t>Pol433</t>
  </si>
  <si>
    <t>BERNARD PÁSIK MEDENÝ, 10m</t>
  </si>
  <si>
    <t>-2055694955</t>
  </si>
  <si>
    <t>Pol434</t>
  </si>
  <si>
    <t>VODIČ CYA6 zž + lisl. oká, pr.6 a 8</t>
  </si>
  <si>
    <t>-514003818</t>
  </si>
  <si>
    <t>Pol418b</t>
  </si>
  <si>
    <t>Podružný materiál (spoj.materiál,kotviaci mat.,hmoždinky ...)</t>
  </si>
  <si>
    <t>-2084179033</t>
  </si>
  <si>
    <t>D5</t>
  </si>
  <si>
    <t>3. ROZVÁDZAČ DTA1 a PRIESTOR</t>
  </si>
  <si>
    <t>DTA1</t>
  </si>
  <si>
    <t>PODOMIETK. KOV. ROZVODNICA, IP30, 2Rx18</t>
  </si>
  <si>
    <t>-557521859</t>
  </si>
  <si>
    <t>FV1.1</t>
  </si>
  <si>
    <t>PREPAŤ. OCHRANA , 1+1-pólová, stupeň 2+3</t>
  </si>
  <si>
    <t>1682150758</t>
  </si>
  <si>
    <t>FAI1</t>
  </si>
  <si>
    <t>CHRÁNIČ S ISTIČOM  B6A, 2P, 30mA</t>
  </si>
  <si>
    <t>1429555737</t>
  </si>
  <si>
    <t>G.1</t>
  </si>
  <si>
    <t>2132781116</t>
  </si>
  <si>
    <t>FVD.1</t>
  </si>
  <si>
    <t>-272135922</t>
  </si>
  <si>
    <t>BT2.20,22</t>
  </si>
  <si>
    <t>ZBERNICOVÝ ZADÁVAČ CIB S DISPLEJOM</t>
  </si>
  <si>
    <t>-1133267057</t>
  </si>
  <si>
    <t>BT2.07,16,17</t>
  </si>
  <si>
    <t>SNÍMAČ TEPLOTY INTERIER, NTC12</t>
  </si>
  <si>
    <t>-825402557</t>
  </si>
  <si>
    <t>GU1.1</t>
  </si>
  <si>
    <t>ZDROJ JEDNOSMERNÝ 24V, 30W</t>
  </si>
  <si>
    <t>-487284140</t>
  </si>
  <si>
    <t>A1-5</t>
  </si>
  <si>
    <t>KONVERTOR SNÍMAČA RB, 24V</t>
  </si>
  <si>
    <t>2057227436</t>
  </si>
  <si>
    <t>BHx</t>
  </si>
  <si>
    <t>SNÍMAČ ROSNÉHO BODU</t>
  </si>
  <si>
    <t>1642161012</t>
  </si>
  <si>
    <t>Pol435</t>
  </si>
  <si>
    <t>TERMOPOHON, 230V, 4mm, 90N</t>
  </si>
  <si>
    <t>-1839792547</t>
  </si>
  <si>
    <t>Xx.1.1</t>
  </si>
  <si>
    <t>-1989276488</t>
  </si>
  <si>
    <t>2016862529</t>
  </si>
  <si>
    <t>552204488</t>
  </si>
  <si>
    <t>Pol436</t>
  </si>
  <si>
    <t>624261173</t>
  </si>
  <si>
    <t>Pol418c</t>
  </si>
  <si>
    <t>-1896148064</t>
  </si>
  <si>
    <t>-1770405323</t>
  </si>
  <si>
    <t>D6</t>
  </si>
  <si>
    <t>4. ROZVÁDZAČ DTA2 a PRIESTOR</t>
  </si>
  <si>
    <t>DTA2</t>
  </si>
  <si>
    <t>2127308558</t>
  </si>
  <si>
    <t>1674183193</t>
  </si>
  <si>
    <t>439930959</t>
  </si>
  <si>
    <t>-630729397</t>
  </si>
  <si>
    <t>FVD.2</t>
  </si>
  <si>
    <t>1763078540</t>
  </si>
  <si>
    <t>BT2.08,10,11</t>
  </si>
  <si>
    <t>-1943937403</t>
  </si>
  <si>
    <t>-1618865970</t>
  </si>
  <si>
    <t>A1-3</t>
  </si>
  <si>
    <t>-939951099</t>
  </si>
  <si>
    <t>1830353935</t>
  </si>
  <si>
    <t>2049018162</t>
  </si>
  <si>
    <t>Xx.1.2</t>
  </si>
  <si>
    <t>-497429562</t>
  </si>
  <si>
    <t>-527000858</t>
  </si>
  <si>
    <t>-224844734</t>
  </si>
  <si>
    <t>-53037560</t>
  </si>
  <si>
    <t>Pol418d</t>
  </si>
  <si>
    <t>1207155835</t>
  </si>
  <si>
    <t>1274486559</t>
  </si>
  <si>
    <t>D7</t>
  </si>
  <si>
    <t>5. PRÁCE</t>
  </si>
  <si>
    <t>Pol437</t>
  </si>
  <si>
    <t>MONTÁŽ ROZVÁDZAČA DTV</t>
  </si>
  <si>
    <t>-1114734369</t>
  </si>
  <si>
    <t>Pol438</t>
  </si>
  <si>
    <t>MONTÁŽ ROZVÁDZAČA DTA1</t>
  </si>
  <si>
    <t>-346670200</t>
  </si>
  <si>
    <t>Pol439</t>
  </si>
  <si>
    <t>MONTÁŽ ROZVÁDZAČA DTA2</t>
  </si>
  <si>
    <t>1521002493</t>
  </si>
  <si>
    <t>Pol440</t>
  </si>
  <si>
    <t>MONTÁŽ V PRIESTORE STROJOVNE</t>
  </si>
  <si>
    <t>650915170</t>
  </si>
  <si>
    <t>Pol441</t>
  </si>
  <si>
    <t>KOMPLETUJÚCA MONTÁŽ MIMO STROJOVNE</t>
  </si>
  <si>
    <t>481488822</t>
  </si>
  <si>
    <t>Pol442</t>
  </si>
  <si>
    <t>VYTVORENIE APLIKAČNÉHO SOFTVÉRU</t>
  </si>
  <si>
    <t>bod</t>
  </si>
  <si>
    <t>1784323565</t>
  </si>
  <si>
    <t>Pol443</t>
  </si>
  <si>
    <t>VYPRACOVANIE UŽÍV.  MANUÁLU</t>
  </si>
  <si>
    <t>844174001</t>
  </si>
  <si>
    <t>Pol444</t>
  </si>
  <si>
    <t>OŽIVENIE REGULÁCIE A KÚRNA SKÚŠKA</t>
  </si>
  <si>
    <t>-1177997208</t>
  </si>
  <si>
    <t>Pol445</t>
  </si>
  <si>
    <t>PARAMETRIZÁCIA GSMmodulu</t>
  </si>
  <si>
    <t>-1344615754</t>
  </si>
  <si>
    <t>Pol446</t>
  </si>
  <si>
    <t>ZAŠKOLENIE OBSLUHY</t>
  </si>
  <si>
    <t>783368712</t>
  </si>
  <si>
    <t>Pol447</t>
  </si>
  <si>
    <t>VYTVORENIE WEB-stránok</t>
  </si>
  <si>
    <t>str.</t>
  </si>
  <si>
    <t>-1079615201</t>
  </si>
  <si>
    <t>Pol448</t>
  </si>
  <si>
    <t>OŽIVENIE VZDIALENEJ WEB KOMUNIKÁCIE</t>
  </si>
  <si>
    <t>1465676505</t>
  </si>
  <si>
    <t>Pol449</t>
  </si>
  <si>
    <t>ZAKRESLENIE SKUTKOVÉHO STAVU</t>
  </si>
  <si>
    <t>1065080699</t>
  </si>
  <si>
    <t>Pol450</t>
  </si>
  <si>
    <t>OSVEDČENIE ROZVÁDZAČA</t>
  </si>
  <si>
    <t>-792700372</t>
  </si>
  <si>
    <t>Pol451</t>
  </si>
  <si>
    <t>ELEKTROREVÍZIA</t>
  </si>
  <si>
    <t>vývod</t>
  </si>
  <si>
    <t>585953282</t>
  </si>
  <si>
    <t>D8</t>
  </si>
  <si>
    <t>Doprava</t>
  </si>
  <si>
    <t>Pol452</t>
  </si>
  <si>
    <t>NUTNÉ VEDĽAJŠIE NÁKL. (doprava, stavenisko)</t>
  </si>
  <si>
    <t>-1070929415</t>
  </si>
  <si>
    <t>SO 02-7 - Slaboprúd a rozhlas</t>
  </si>
  <si>
    <t xml:space="preserve">    22-M - Montáže oznamovacích a zabezpečovacích zariadení</t>
  </si>
  <si>
    <t xml:space="preserve">    VRN - Vedľajšie rozpočtové náklady</t>
  </si>
  <si>
    <t>22-M</t>
  </si>
  <si>
    <t>Montáže oznamovacích a zabezpečovacích zariadení</t>
  </si>
  <si>
    <t>210010027.S</t>
  </si>
  <si>
    <t>Rúrka ohybná elektroinštalačná z PVC typ FXP 32, uložená pevne</t>
  </si>
  <si>
    <t>1315959289</t>
  </si>
  <si>
    <t>345710009300.1</t>
  </si>
  <si>
    <t>Rúrka ohybná vlnitá HFXP D 32</t>
  </si>
  <si>
    <t>8634434</t>
  </si>
  <si>
    <t>210011301</t>
  </si>
  <si>
    <t>Osadenie polyamidovej príchytky HM 6, do tehlového muriva</t>
  </si>
  <si>
    <t>1832681793</t>
  </si>
  <si>
    <t>KPH 6x32_PO</t>
  </si>
  <si>
    <t>Kovová rozperná hmoždinka</t>
  </si>
  <si>
    <t>2117621673</t>
  </si>
  <si>
    <t>V-125155</t>
  </si>
  <si>
    <t>Skrutka samorezná 3,5x40 mm</t>
  </si>
  <si>
    <t>1247261855</t>
  </si>
  <si>
    <t>210020922</t>
  </si>
  <si>
    <t>Protipožiarna upchávka, priechod stenou - okraja orámovaný uhol t 30 cm</t>
  </si>
  <si>
    <t>-1591049157</t>
  </si>
  <si>
    <t>7206058</t>
  </si>
  <si>
    <t>Pyromix Suchá protipožiarna malta vo vedre MSX-E1, 10 kg</t>
  </si>
  <si>
    <t>-2046667737</t>
  </si>
  <si>
    <t>7202306</t>
  </si>
  <si>
    <t>Pyromix Minerálna vlna pre protipožiarne účely MIW-S - 25 l</t>
  </si>
  <si>
    <t>255026577</t>
  </si>
  <si>
    <t>7205425</t>
  </si>
  <si>
    <t>Označovací štítok pre prepážkové systémy</t>
  </si>
  <si>
    <t>-475859257</t>
  </si>
  <si>
    <t>210290365</t>
  </si>
  <si>
    <t>Náhrada častí vedenia chránených vodičov závesná príchytka</t>
  </si>
  <si>
    <t>-316971092</t>
  </si>
  <si>
    <t>2207028</t>
  </si>
  <si>
    <t>Zväzkový držiak Grip  2031 M 15 FS</t>
  </si>
  <si>
    <t>353807416</t>
  </si>
  <si>
    <t>210881325.S</t>
  </si>
  <si>
    <t>Kábel bezhalogénový, medený uložený pevne NHXH-FE 180/E30 0,6/1,0 kV  2x1,5</t>
  </si>
  <si>
    <t>1941089600</t>
  </si>
  <si>
    <t>341610025000.S</t>
  </si>
  <si>
    <t>Kábel medený bezhalogenový NHXH-O 2x1,5 mm2 FE180/E30 N</t>
  </si>
  <si>
    <t>780973597</t>
  </si>
  <si>
    <t>220370441.S</t>
  </si>
  <si>
    <t>Montáž reproduktorovej skrine do 10 W,upevnenie,pripojenie k vedeniu a zapojenie nastav.optim.hlasnosti</t>
  </si>
  <si>
    <t>1720331286</t>
  </si>
  <si>
    <t>HSP-M3</t>
  </si>
  <si>
    <t>Reproduktorová skrinka WA 06-165/T-EN54, 6W, EN54, IP54</t>
  </si>
  <si>
    <t>951846917</t>
  </si>
  <si>
    <t>220370441.S1</t>
  </si>
  <si>
    <t>Montáž mikrofónovej stanice hlásateľa typ RM-200M - navrhovaná</t>
  </si>
  <si>
    <t>-79190515</t>
  </si>
  <si>
    <t>HSP-M4</t>
  </si>
  <si>
    <t>Mikrofón stanice hlásateľa typ RM-200M</t>
  </si>
  <si>
    <t>788642187</t>
  </si>
  <si>
    <t>220370442.S</t>
  </si>
  <si>
    <t>Montáž reproduktorovej skrine do 20 W,upevnenie,pripojenie k vedeniu a zapojenie nastav.optim.hlasnosti</t>
  </si>
  <si>
    <t>-572490024</t>
  </si>
  <si>
    <t>HSP-M7</t>
  </si>
  <si>
    <t>Hliníkový stĺpový reproduktor LDAVTX15TNS01, 15W, EN54-24</t>
  </si>
  <si>
    <t>222995167</t>
  </si>
  <si>
    <t>220370450.S</t>
  </si>
  <si>
    <t>Montáž reproduktora válcového do 20 W,upevnenie,pripojenie k vedeniu a zapojenie nastav.optim.hlasnosti</t>
  </si>
  <si>
    <t>862698637</t>
  </si>
  <si>
    <t>HSP-M6</t>
  </si>
  <si>
    <t>Plastový projekčný reproduktor DA-P 20-130/T-EN54, 20W, IP66, EN54</t>
  </si>
  <si>
    <t>1551418347</t>
  </si>
  <si>
    <t>HSP-P1</t>
  </si>
  <si>
    <t>Montáž ústredne do racku</t>
  </si>
  <si>
    <t>129519053</t>
  </si>
  <si>
    <t>HSP-P2</t>
  </si>
  <si>
    <t>Oživenie, konfigurácia a otestovanie systému</t>
  </si>
  <si>
    <t>-1039203758</t>
  </si>
  <si>
    <t>HSP-M1</t>
  </si>
  <si>
    <t>Ústredňa HSP pozostávajúca z: základnej jednotky, rozširovacej jednotky, výk. zosilňovač, man. nap.; 2x aku.12V/65Ah, ref.typ: VM3360VA, VM-3360E, VP-2421INCL vr.VP-200VX, VX-2000DS, ST600</t>
  </si>
  <si>
    <t>528162311</t>
  </si>
  <si>
    <t>1624963871</t>
  </si>
  <si>
    <t>-502128587</t>
  </si>
  <si>
    <t>924496018</t>
  </si>
  <si>
    <t>1146332844</t>
  </si>
  <si>
    <t>-2000132188</t>
  </si>
  <si>
    <t>Vedľajšie rozpočtové náklady</t>
  </si>
  <si>
    <t>000400022.S</t>
  </si>
  <si>
    <t>Projektové práce - náklady na dokumentáciu skutočného zhotovenia stavby</t>
  </si>
  <si>
    <t>1714210003</t>
  </si>
  <si>
    <t>001000034</t>
  </si>
  <si>
    <t>Inžinierska činnosť - skúšky a revízie ostatné skúšky</t>
  </si>
  <si>
    <t>-825655986</t>
  </si>
  <si>
    <t>SO 02-8 - Vzduchotechnika</t>
  </si>
  <si>
    <t xml:space="preserve">      Zariadenie č.1 - Vetranie lezeckej časti</t>
  </si>
  <si>
    <t xml:space="preserve">        1.08 - Štvorhranné pozinkované potrubie</t>
  </si>
  <si>
    <t xml:space="preserve">        1.09 - Kruhové Spiro potrubie </t>
  </si>
  <si>
    <t xml:space="preserve">        1.10 - Ohybné kruhové potrubie tepelne izolované</t>
  </si>
  <si>
    <t xml:space="preserve">        1.11 - Izolácia kaučuková samolepiaca s Al fóliou </t>
  </si>
  <si>
    <t xml:space="preserve">      Zariadenie č. 7 - Vetranie čistenia úchytov</t>
  </si>
  <si>
    <t xml:space="preserve">      Zariadenie č. 7: Vet - Vetranie čistenia úchytov</t>
  </si>
  <si>
    <t xml:space="preserve">        7.06 - Kruhové Spiro potrubie </t>
  </si>
  <si>
    <t xml:space="preserve">        7.07 - Izolácia kaučuková samolepiaca s Al fóliou </t>
  </si>
  <si>
    <t xml:space="preserve">      Zariadenie č. 9 - Vetranie m.č. 1.25 Baterkáreň</t>
  </si>
  <si>
    <t xml:space="preserve">        9.05 - Kruhové Spiro potrubie </t>
  </si>
  <si>
    <t xml:space="preserve">      Montáž - Montáž zariadení</t>
  </si>
  <si>
    <t xml:space="preserve">      OST - Ostatné rozpočtové náklady</t>
  </si>
  <si>
    <t>Zariadenie č.1</t>
  </si>
  <si>
    <t>Vetranie lezeckej časti</t>
  </si>
  <si>
    <t>1.01</t>
  </si>
  <si>
    <t>REMAK X</t>
  </si>
  <si>
    <t>-2031828024</t>
  </si>
  <si>
    <t>1.02</t>
  </si>
  <si>
    <t>Výfukový kus do štvorhranného potrubia so sitom VKH-1215x910/1000</t>
  </si>
  <si>
    <t>2008476369</t>
  </si>
  <si>
    <t>1.03</t>
  </si>
  <si>
    <t>Nasávací kus do štvorhranného potrubia so sitom NKH-2040x1040/1000</t>
  </si>
  <si>
    <t>500632431</t>
  </si>
  <si>
    <t>1.04</t>
  </si>
  <si>
    <t>Tlmič hluku do štvorhranného potrubia 2000x1000/2000</t>
  </si>
  <si>
    <t>1638914104</t>
  </si>
  <si>
    <t>1.05</t>
  </si>
  <si>
    <t>Prívodný anemostat VVKR-A-S-825-80-B-SW + pretlakový box s regulačnou klapkou</t>
  </si>
  <si>
    <t>1255606089</t>
  </si>
  <si>
    <t>1.06</t>
  </si>
  <si>
    <t>Prívodný anemostat VVKR-A-S-600-32-B-SW + pretlakový box s regulačnou klapkou</t>
  </si>
  <si>
    <t>-1295598150</t>
  </si>
  <si>
    <t>1.07</t>
  </si>
  <si>
    <t>Odvodná výustka s filtrom, boxom a reguláciou -  A typ</t>
  </si>
  <si>
    <t>966112763</t>
  </si>
  <si>
    <t>1.08</t>
  </si>
  <si>
    <t>Štvorhranné pozinkované potrubie</t>
  </si>
  <si>
    <t>Pol1</t>
  </si>
  <si>
    <t>potrubie do obvodu 7000mm/100% tvaroviek</t>
  </si>
  <si>
    <t>1591116227</t>
  </si>
  <si>
    <t>Pol2</t>
  </si>
  <si>
    <t>potrubie do obvodu 4000mm/30% tvaroviek</t>
  </si>
  <si>
    <t>958131515</t>
  </si>
  <si>
    <t>Pol3</t>
  </si>
  <si>
    <t>potrubie do obvodu 3600mm/20% tvaroviek</t>
  </si>
  <si>
    <t>1824996733</t>
  </si>
  <si>
    <t>Pol4</t>
  </si>
  <si>
    <t>potrubie do obvodu 2840mm/30% tvaroviek</t>
  </si>
  <si>
    <t>1824693536</t>
  </si>
  <si>
    <t>Pol5</t>
  </si>
  <si>
    <t>potrubie do obvodu 2240mm/20% tvaroviek</t>
  </si>
  <si>
    <t>699714481</t>
  </si>
  <si>
    <t>Pol6</t>
  </si>
  <si>
    <t>potrubie do obvodu 2000mm/20% tvaroviek</t>
  </si>
  <si>
    <t>220845382</t>
  </si>
  <si>
    <t>Pol7</t>
  </si>
  <si>
    <t>potrubie do obvodu 1800mm/20% tvaroviek</t>
  </si>
  <si>
    <t>925646049</t>
  </si>
  <si>
    <t>1.09</t>
  </si>
  <si>
    <t xml:space="preserve">Kruhové Spiro potrubie </t>
  </si>
  <si>
    <t>Pol8</t>
  </si>
  <si>
    <t>do priemeru Ø400/20% tvaroviek</t>
  </si>
  <si>
    <t>619632354</t>
  </si>
  <si>
    <t>Pol9</t>
  </si>
  <si>
    <t>do priemeru Ø315/20% tvaroviek</t>
  </si>
  <si>
    <t>584081341</t>
  </si>
  <si>
    <t>Pol10</t>
  </si>
  <si>
    <t>do priemeru Ø200/20% tvaroviek</t>
  </si>
  <si>
    <t>461341708</t>
  </si>
  <si>
    <t>Pol11</t>
  </si>
  <si>
    <t>do priemeru Ø160//20% tvaroviek</t>
  </si>
  <si>
    <t>-1345586546</t>
  </si>
  <si>
    <t>1.10</t>
  </si>
  <si>
    <t>Ohybné kruhové potrubie tepelne izolované</t>
  </si>
  <si>
    <t>Pol12</t>
  </si>
  <si>
    <t>Ø315</t>
  </si>
  <si>
    <t>-895785150</t>
  </si>
  <si>
    <t>Pol13</t>
  </si>
  <si>
    <t>Ø200</t>
  </si>
  <si>
    <t>251568390</t>
  </si>
  <si>
    <t>1.11</t>
  </si>
  <si>
    <t xml:space="preserve">Izolácia kaučuková samolepiaca s Al fóliou </t>
  </si>
  <si>
    <t>Pol14</t>
  </si>
  <si>
    <t>Armaflex 19-99/EA-AL Duct</t>
  </si>
  <si>
    <t>m²</t>
  </si>
  <si>
    <t>-241847312</t>
  </si>
  <si>
    <t>1.12</t>
  </si>
  <si>
    <t>Izolácia z minerálnej vlny hr. 100</t>
  </si>
  <si>
    <t>-1239116622</t>
  </si>
  <si>
    <t>1.13</t>
  </si>
  <si>
    <t>Oplechovanie izolovaného potrubia v exteriéri</t>
  </si>
  <si>
    <t>146189898</t>
  </si>
  <si>
    <t>1.14</t>
  </si>
  <si>
    <t>Montážny, tesniaci, závesný a spojovací materiál</t>
  </si>
  <si>
    <t>-2022469073</t>
  </si>
  <si>
    <t>Zariadenie č. 7</t>
  </si>
  <si>
    <t>Vetranie čistenia úchytov</t>
  </si>
  <si>
    <t>7.01</t>
  </si>
  <si>
    <t>Potrubný ventilátor TD 1000/200 Silent Ecowatt</t>
  </si>
  <si>
    <t>202370975</t>
  </si>
  <si>
    <t>Pol47</t>
  </si>
  <si>
    <t>Rýchlo upínacia spona VBM 200</t>
  </si>
  <si>
    <t>1270234055</t>
  </si>
  <si>
    <t>7.02</t>
  </si>
  <si>
    <t>Výfukové koleno so sitom do kruhového potrubia VKK 200</t>
  </si>
  <si>
    <t>1747160337</t>
  </si>
  <si>
    <t>7.03</t>
  </si>
  <si>
    <t>Spätná klapka do kruhového potrubia RSK 200</t>
  </si>
  <si>
    <t>912422694</t>
  </si>
  <si>
    <t>7.04</t>
  </si>
  <si>
    <t>Krycia mriežka do kruhového potrubia KMK-200</t>
  </si>
  <si>
    <t>-620916511</t>
  </si>
  <si>
    <t>7.05</t>
  </si>
  <si>
    <t>Požiarna klakpa do kruhového potrubia FDR-3G-200-H0</t>
  </si>
  <si>
    <t>-1006126205</t>
  </si>
  <si>
    <t>Zariadenie č. 7: Vet</t>
  </si>
  <si>
    <t>7.06</t>
  </si>
  <si>
    <t>Pol41</t>
  </si>
  <si>
    <t>do priemeru Ø200/5% tvaroviek</t>
  </si>
  <si>
    <t>-689609854</t>
  </si>
  <si>
    <t>7.07</t>
  </si>
  <si>
    <t>-660067248</t>
  </si>
  <si>
    <t>7.08</t>
  </si>
  <si>
    <t>-115562789</t>
  </si>
  <si>
    <t>Zariadenie č. 9</t>
  </si>
  <si>
    <t>Vetranie m.č. 1.25 Baterkáreň</t>
  </si>
  <si>
    <t>9.01</t>
  </si>
  <si>
    <t>Potrubný ventilátor TD 350/100-125 Silent Ecowatt</t>
  </si>
  <si>
    <t>-2014951034</t>
  </si>
  <si>
    <t>Pol31</t>
  </si>
  <si>
    <t>Rýchlo upínacia spona VBM 125</t>
  </si>
  <si>
    <t>610229960</t>
  </si>
  <si>
    <t>9.02</t>
  </si>
  <si>
    <t>Samočinná pretlaková žalúzia VK15</t>
  </si>
  <si>
    <t>-2121418251</t>
  </si>
  <si>
    <t>9.03</t>
  </si>
  <si>
    <t>Spätná klapka do kruhového potrubia RSK 125</t>
  </si>
  <si>
    <t>-1523660729</t>
  </si>
  <si>
    <t>Pol49</t>
  </si>
  <si>
    <t>Krycia mriežka do kruhového potrubia KMK-125</t>
  </si>
  <si>
    <t>-109897378</t>
  </si>
  <si>
    <t>9.04</t>
  </si>
  <si>
    <t>Požiarna vetracia mriežka FGS-200x200-ZV</t>
  </si>
  <si>
    <t>737401750</t>
  </si>
  <si>
    <t>9.05</t>
  </si>
  <si>
    <t>Pol50</t>
  </si>
  <si>
    <t>do priemeru Ø125/0% tvaroviek</t>
  </si>
  <si>
    <t>1819600373</t>
  </si>
  <si>
    <t>9.06</t>
  </si>
  <si>
    <t>1752999561</t>
  </si>
  <si>
    <t>Montáž</t>
  </si>
  <si>
    <t>Montáž zariadení</t>
  </si>
  <si>
    <t>-1625834543</t>
  </si>
  <si>
    <t>OST</t>
  </si>
  <si>
    <t>Ostatné rozpočtové náklady</t>
  </si>
  <si>
    <t>Pol52</t>
  </si>
  <si>
    <t>Prenájom žeriavu resp. manipulačnej techniky, lešenia</t>
  </si>
  <si>
    <t>-1311765262</t>
  </si>
  <si>
    <t>Pol53</t>
  </si>
  <si>
    <t>Skúšky zariadení a uvedenie do prevádzky, zaškolenie obsluhy</t>
  </si>
  <si>
    <t>-621957167</t>
  </si>
  <si>
    <t>Pol54</t>
  </si>
  <si>
    <t>Odovzdávacia dokumentácia (certifikáty, protokoly, návody, skutkový stav....)</t>
  </si>
  <si>
    <t>1823329832</t>
  </si>
  <si>
    <t>Pol55</t>
  </si>
  <si>
    <t>Dopravné  a skladové náklady</t>
  </si>
  <si>
    <t>-1334044520</t>
  </si>
  <si>
    <t>Pol56</t>
  </si>
  <si>
    <t>Projekt skutočného vyhotovenia</t>
  </si>
  <si>
    <t>-246495543</t>
  </si>
  <si>
    <t>Horolezecký klub NEOLIT, o.z.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</si>
</sst>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9" fillId="0" borderId="0" xfId="0" applyFont="1" applyProtection="1">
      <protection locked="0"/>
    </xf>
    <xf numFmtId="4" fontId="9" fillId="0" borderId="0" xfId="0" applyNumberFormat="1" applyFont="1"/>
    <xf numFmtId="0" fontId="9" fillId="0" borderId="14" xfId="0" applyFont="1" applyBorder="1"/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3" fontId="2" fillId="0" borderId="0" xfId="0" applyNumberFormat="1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workbookViewId="0">
      <selection activeCell="BE41" sqref="BE41"/>
    </sheetView>
  </sheetViews>
  <sheetFormatPr baseColWidth="10" defaultColWidth="8.75" defaultRowHeight="11"/>
  <cols>
    <col min="1" max="1" width="8.25" customWidth="1"/>
    <col min="2" max="2" width="1.75" customWidth="1"/>
    <col min="3" max="3" width="4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5.5" customWidth="1"/>
    <col min="41" max="41" width="7.5" customWidth="1"/>
    <col min="42" max="42" width="4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" hidden="1" customWidth="1"/>
    <col min="54" max="54" width="25" hidden="1" customWidth="1"/>
    <col min="55" max="55" width="21.75" hidden="1" customWidth="1"/>
    <col min="56" max="56" width="19" hidden="1" customWidth="1"/>
    <col min="57" max="57" width="66.5" customWidth="1"/>
    <col min="71" max="91" width="9.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7" customHeight="1">
      <c r="AR2" s="183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4" t="s">
        <v>6</v>
      </c>
      <c r="BT2" s="14" t="s">
        <v>7</v>
      </c>
    </row>
    <row r="3" spans="1:74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ht="2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ht="12" customHeight="1">
      <c r="B5" s="17"/>
      <c r="D5" s="21" t="s">
        <v>12</v>
      </c>
      <c r="K5" s="198" t="s">
        <v>13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7"/>
      <c r="BE5" s="195" t="s">
        <v>14</v>
      </c>
      <c r="BS5" s="14" t="s">
        <v>6</v>
      </c>
    </row>
    <row r="6" spans="1:74" ht="37" customHeight="1">
      <c r="B6" s="17"/>
      <c r="D6" s="23" t="s">
        <v>15</v>
      </c>
      <c r="K6" s="199" t="s">
        <v>16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7"/>
      <c r="BE6" s="196"/>
      <c r="BS6" s="14" t="s">
        <v>6</v>
      </c>
    </row>
    <row r="7" spans="1:74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96"/>
      <c r="BS7" s="14" t="s">
        <v>6</v>
      </c>
    </row>
    <row r="8" spans="1:74" ht="12" customHeight="1">
      <c r="B8" s="17"/>
      <c r="D8" s="24" t="s">
        <v>19</v>
      </c>
      <c r="K8" s="22" t="s">
        <v>20</v>
      </c>
      <c r="AK8" s="24" t="s">
        <v>21</v>
      </c>
      <c r="AN8" s="181">
        <v>46086</v>
      </c>
      <c r="AR8" s="17"/>
      <c r="BE8" s="196"/>
      <c r="BS8" s="14" t="s">
        <v>6</v>
      </c>
    </row>
    <row r="9" spans="1:74" ht="14.5" customHeight="1">
      <c r="B9" s="17"/>
      <c r="AR9" s="17"/>
      <c r="BE9" s="196"/>
      <c r="BS9" s="14" t="s">
        <v>6</v>
      </c>
    </row>
    <row r="10" spans="1:74" ht="12" customHeight="1">
      <c r="B10" s="17"/>
      <c r="D10" s="24" t="s">
        <v>22</v>
      </c>
      <c r="AK10" s="24" t="s">
        <v>23</v>
      </c>
      <c r="AN10" s="182">
        <v>42070643</v>
      </c>
      <c r="AR10" s="17"/>
      <c r="BE10" s="196"/>
      <c r="BS10" s="14" t="s">
        <v>6</v>
      </c>
    </row>
    <row r="11" spans="1:74" ht="18.5" customHeight="1">
      <c r="B11" s="17"/>
      <c r="E11" s="22" t="s">
        <v>2541</v>
      </c>
      <c r="AK11" s="24" t="s">
        <v>24</v>
      </c>
      <c r="AN11" s="22" t="s">
        <v>1</v>
      </c>
      <c r="AR11" s="17"/>
      <c r="BE11" s="196"/>
      <c r="BS11" s="14" t="s">
        <v>6</v>
      </c>
    </row>
    <row r="12" spans="1:74" ht="7" customHeight="1">
      <c r="B12" s="17"/>
      <c r="AR12" s="17"/>
      <c r="BE12" s="196"/>
      <c r="BS12" s="14" t="s">
        <v>6</v>
      </c>
    </row>
    <row r="13" spans="1:74" ht="12" customHeight="1">
      <c r="B13" s="17"/>
      <c r="D13" s="24" t="s">
        <v>25</v>
      </c>
      <c r="AK13" s="24" t="s">
        <v>23</v>
      </c>
      <c r="AN13" s="26" t="s">
        <v>26</v>
      </c>
      <c r="AR13" s="17"/>
      <c r="BE13" s="196"/>
      <c r="BS13" s="14" t="s">
        <v>6</v>
      </c>
    </row>
    <row r="14" spans="1:74" ht="13">
      <c r="B14" s="17"/>
      <c r="E14" s="200" t="s">
        <v>26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4" t="s">
        <v>24</v>
      </c>
      <c r="AN14" s="26" t="s">
        <v>26</v>
      </c>
      <c r="AR14" s="17"/>
      <c r="BE14" s="196"/>
      <c r="BS14" s="14" t="s">
        <v>6</v>
      </c>
    </row>
    <row r="15" spans="1:74" ht="7" customHeight="1">
      <c r="B15" s="17"/>
      <c r="AR15" s="17"/>
      <c r="BE15" s="196"/>
      <c r="BS15" s="14" t="s">
        <v>3</v>
      </c>
    </row>
    <row r="16" spans="1:74" ht="12" customHeight="1">
      <c r="B16" s="17"/>
      <c r="D16" s="24" t="s">
        <v>27</v>
      </c>
      <c r="AK16" s="24" t="s">
        <v>23</v>
      </c>
      <c r="AN16" s="22" t="s">
        <v>1</v>
      </c>
      <c r="AR16" s="17"/>
      <c r="BE16" s="196"/>
      <c r="BS16" s="14" t="s">
        <v>3</v>
      </c>
    </row>
    <row r="17" spans="2:71" ht="18.5" customHeight="1">
      <c r="B17" s="17"/>
      <c r="E17" s="22" t="s">
        <v>28</v>
      </c>
      <c r="AK17" s="24" t="s">
        <v>24</v>
      </c>
      <c r="AN17" s="22" t="s">
        <v>1</v>
      </c>
      <c r="AR17" s="17"/>
      <c r="BE17" s="196"/>
      <c r="BS17" s="14" t="s">
        <v>29</v>
      </c>
    </row>
    <row r="18" spans="2:71" ht="7" customHeight="1">
      <c r="B18" s="17"/>
      <c r="AR18" s="17"/>
      <c r="BE18" s="196"/>
      <c r="BS18" s="14" t="s">
        <v>6</v>
      </c>
    </row>
    <row r="19" spans="2:71" ht="12" customHeight="1">
      <c r="B19" s="17"/>
      <c r="D19" s="24" t="s">
        <v>30</v>
      </c>
      <c r="AK19" s="24" t="s">
        <v>23</v>
      </c>
      <c r="AN19" s="22" t="s">
        <v>1</v>
      </c>
      <c r="AR19" s="17"/>
      <c r="BE19" s="196"/>
      <c r="BS19" s="14" t="s">
        <v>6</v>
      </c>
    </row>
    <row r="20" spans="2:71" ht="18.5" customHeight="1">
      <c r="B20" s="17"/>
      <c r="E20" s="22" t="s">
        <v>31</v>
      </c>
      <c r="AK20" s="24" t="s">
        <v>24</v>
      </c>
      <c r="AN20" s="22" t="s">
        <v>1</v>
      </c>
      <c r="AR20" s="17"/>
      <c r="BE20" s="196"/>
      <c r="BS20" s="14" t="s">
        <v>29</v>
      </c>
    </row>
    <row r="21" spans="2:71" ht="7" customHeight="1">
      <c r="B21" s="17"/>
      <c r="AR21" s="17"/>
      <c r="BE21" s="196"/>
    </row>
    <row r="22" spans="2:71" ht="12" customHeight="1">
      <c r="B22" s="17"/>
      <c r="D22" s="24" t="s">
        <v>32</v>
      </c>
      <c r="AR22" s="17"/>
      <c r="BE22" s="196"/>
    </row>
    <row r="23" spans="2:71" ht="16.5" customHeight="1">
      <c r="B23" s="17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7"/>
      <c r="BE23" s="196"/>
    </row>
    <row r="24" spans="2:71" ht="7" customHeight="1">
      <c r="B24" s="17"/>
      <c r="AR24" s="17"/>
      <c r="BE24" s="196"/>
    </row>
    <row r="25" spans="2:71" ht="7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6"/>
    </row>
    <row r="26" spans="2:71" s="1" customFormat="1" ht="26" customHeight="1">
      <c r="B26" s="29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03">
        <f>ROUND(AG94,2)</f>
        <v>0</v>
      </c>
      <c r="AL26" s="204"/>
      <c r="AM26" s="204"/>
      <c r="AN26" s="204"/>
      <c r="AO26" s="204"/>
      <c r="AR26" s="29"/>
      <c r="BE26" s="196"/>
    </row>
    <row r="27" spans="2:71" s="1" customFormat="1" ht="7" customHeight="1">
      <c r="B27" s="29"/>
      <c r="AR27" s="29"/>
      <c r="BE27" s="196"/>
    </row>
    <row r="28" spans="2:71" s="1" customFormat="1" ht="13">
      <c r="B28" s="29"/>
      <c r="L28" s="205" t="s">
        <v>34</v>
      </c>
      <c r="M28" s="205"/>
      <c r="N28" s="205"/>
      <c r="O28" s="205"/>
      <c r="P28" s="205"/>
      <c r="W28" s="205" t="s">
        <v>35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36</v>
      </c>
      <c r="AL28" s="205"/>
      <c r="AM28" s="205"/>
      <c r="AN28" s="205"/>
      <c r="AO28" s="205"/>
      <c r="AR28" s="29"/>
      <c r="BE28" s="196"/>
    </row>
    <row r="29" spans="2:71" s="2" customFormat="1" ht="14.5" customHeight="1">
      <c r="B29" s="33"/>
      <c r="D29" s="24" t="s">
        <v>37</v>
      </c>
      <c r="F29" s="34" t="s">
        <v>38</v>
      </c>
      <c r="L29" s="185">
        <v>0.23</v>
      </c>
      <c r="M29" s="186"/>
      <c r="N29" s="186"/>
      <c r="O29" s="186"/>
      <c r="P29" s="186"/>
      <c r="Q29" s="35"/>
      <c r="R29" s="35"/>
      <c r="S29" s="35"/>
      <c r="T29" s="35"/>
      <c r="U29" s="35"/>
      <c r="V29" s="35"/>
      <c r="W29" s="187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F29" s="35"/>
      <c r="AG29" s="35"/>
      <c r="AH29" s="35"/>
      <c r="AI29" s="35"/>
      <c r="AJ29" s="35"/>
      <c r="AK29" s="187">
        <f>ROUND(AV94, 2)</f>
        <v>0</v>
      </c>
      <c r="AL29" s="186"/>
      <c r="AM29" s="186"/>
      <c r="AN29" s="186"/>
      <c r="AO29" s="186"/>
      <c r="AP29" s="35"/>
      <c r="AQ29" s="35"/>
      <c r="AR29" s="36"/>
      <c r="AS29" s="35"/>
      <c r="AT29" s="35"/>
      <c r="AU29" s="35"/>
      <c r="AV29" s="35"/>
      <c r="AW29" s="35"/>
      <c r="AX29" s="35"/>
      <c r="AY29" s="35"/>
      <c r="AZ29" s="35"/>
      <c r="BE29" s="197"/>
    </row>
    <row r="30" spans="2:71" s="2" customFormat="1" ht="14.5" customHeight="1">
      <c r="B30" s="33"/>
      <c r="F30" s="34" t="s">
        <v>39</v>
      </c>
      <c r="L30" s="194">
        <v>0.23</v>
      </c>
      <c r="M30" s="193"/>
      <c r="N30" s="193"/>
      <c r="O30" s="193"/>
      <c r="P30" s="193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K30" s="192">
        <f>ROUND(AW94, 2)</f>
        <v>0</v>
      </c>
      <c r="AL30" s="193"/>
      <c r="AM30" s="193"/>
      <c r="AN30" s="193"/>
      <c r="AO30" s="193"/>
      <c r="AR30" s="33"/>
      <c r="BE30" s="197"/>
    </row>
    <row r="31" spans="2:71" s="2" customFormat="1" ht="14.5" hidden="1" customHeight="1">
      <c r="B31" s="33"/>
      <c r="F31" s="24" t="s">
        <v>40</v>
      </c>
      <c r="L31" s="194">
        <v>0.23</v>
      </c>
      <c r="M31" s="193"/>
      <c r="N31" s="193"/>
      <c r="O31" s="193"/>
      <c r="P31" s="193"/>
      <c r="W31" s="192">
        <f>ROUND(BB94, 2)</f>
        <v>0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3"/>
      <c r="BE31" s="197"/>
    </row>
    <row r="32" spans="2:71" s="2" customFormat="1" ht="14.5" hidden="1" customHeight="1">
      <c r="B32" s="33"/>
      <c r="F32" s="24" t="s">
        <v>41</v>
      </c>
      <c r="L32" s="194">
        <v>0.23</v>
      </c>
      <c r="M32" s="193"/>
      <c r="N32" s="193"/>
      <c r="O32" s="193"/>
      <c r="P32" s="193"/>
      <c r="W32" s="192">
        <f>ROUND(BC94, 2)</f>
        <v>0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3"/>
      <c r="BE32" s="197"/>
    </row>
    <row r="33" spans="2:57" s="2" customFormat="1" ht="14.5" hidden="1" customHeight="1">
      <c r="B33" s="33"/>
      <c r="F33" s="34" t="s">
        <v>42</v>
      </c>
      <c r="L33" s="185">
        <v>0</v>
      </c>
      <c r="M33" s="186"/>
      <c r="N33" s="186"/>
      <c r="O33" s="186"/>
      <c r="P33" s="186"/>
      <c r="Q33" s="35"/>
      <c r="R33" s="35"/>
      <c r="S33" s="35"/>
      <c r="T33" s="35"/>
      <c r="U33" s="35"/>
      <c r="V33" s="35"/>
      <c r="W33" s="187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F33" s="35"/>
      <c r="AG33" s="35"/>
      <c r="AH33" s="35"/>
      <c r="AI33" s="35"/>
      <c r="AJ33" s="35"/>
      <c r="AK33" s="187">
        <v>0</v>
      </c>
      <c r="AL33" s="186"/>
      <c r="AM33" s="186"/>
      <c r="AN33" s="186"/>
      <c r="AO33" s="186"/>
      <c r="AP33" s="35"/>
      <c r="AQ33" s="35"/>
      <c r="AR33" s="36"/>
      <c r="AS33" s="35"/>
      <c r="AT33" s="35"/>
      <c r="AU33" s="35"/>
      <c r="AV33" s="35"/>
      <c r="AW33" s="35"/>
      <c r="AX33" s="35"/>
      <c r="AY33" s="35"/>
      <c r="AZ33" s="35"/>
      <c r="BE33" s="197"/>
    </row>
    <row r="34" spans="2:57" s="1" customFormat="1" ht="7" customHeight="1">
      <c r="B34" s="29"/>
      <c r="AR34" s="29"/>
      <c r="BE34" s="196"/>
    </row>
    <row r="35" spans="2:57" s="1" customFormat="1" ht="26" customHeight="1">
      <c r="B35" s="29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191" t="s">
        <v>45</v>
      </c>
      <c r="Y35" s="189"/>
      <c r="Z35" s="189"/>
      <c r="AA35" s="189"/>
      <c r="AB35" s="189"/>
      <c r="AC35" s="39"/>
      <c r="AD35" s="39"/>
      <c r="AE35" s="39"/>
      <c r="AF35" s="39"/>
      <c r="AG35" s="39"/>
      <c r="AH35" s="39"/>
      <c r="AI35" s="39"/>
      <c r="AJ35" s="39"/>
      <c r="AK35" s="188">
        <f>SUM(AK26:AK33)</f>
        <v>0</v>
      </c>
      <c r="AL35" s="189"/>
      <c r="AM35" s="189"/>
      <c r="AN35" s="189"/>
      <c r="AO35" s="190"/>
      <c r="AP35" s="37"/>
      <c r="AQ35" s="37"/>
      <c r="AR35" s="29"/>
    </row>
    <row r="36" spans="2:57" s="1" customFormat="1" ht="7" customHeight="1">
      <c r="B36" s="29"/>
      <c r="AR36" s="29"/>
    </row>
    <row r="37" spans="2:57" s="1" customFormat="1" ht="14.5" customHeight="1">
      <c r="B37" s="29"/>
      <c r="AR37" s="29"/>
    </row>
    <row r="38" spans="2:57" ht="14.5" customHeight="1">
      <c r="B38" s="17"/>
      <c r="AR38" s="17"/>
    </row>
    <row r="39" spans="2:57" ht="14.5" customHeight="1">
      <c r="B39" s="17"/>
      <c r="AR39" s="17"/>
    </row>
    <row r="40" spans="2:57" ht="14.5" customHeight="1">
      <c r="B40" s="17"/>
      <c r="AR40" s="17"/>
    </row>
    <row r="41" spans="2:57" ht="14.5" customHeight="1">
      <c r="B41" s="17"/>
      <c r="AR41" s="17"/>
    </row>
    <row r="42" spans="2:57" ht="14.5" customHeight="1">
      <c r="B42" s="17"/>
      <c r="AR42" s="17"/>
    </row>
    <row r="43" spans="2:57" ht="14.5" customHeight="1">
      <c r="B43" s="17"/>
      <c r="AR43" s="17"/>
    </row>
    <row r="44" spans="2:57" ht="14.5" customHeight="1">
      <c r="B44" s="17"/>
      <c r="AR44" s="17"/>
    </row>
    <row r="45" spans="2:57" ht="14.5" customHeight="1">
      <c r="B45" s="17"/>
      <c r="AR45" s="17"/>
    </row>
    <row r="46" spans="2:57" ht="14.5" customHeight="1">
      <c r="B46" s="17"/>
      <c r="AR46" s="17"/>
    </row>
    <row r="47" spans="2:57" ht="14.5" customHeight="1">
      <c r="B47" s="17"/>
      <c r="AR47" s="17"/>
    </row>
    <row r="48" spans="2:57" ht="14.5" customHeight="1">
      <c r="B48" s="17"/>
      <c r="AR48" s="17"/>
    </row>
    <row r="49" spans="2:44" s="1" customFormat="1" ht="14.5" customHeight="1">
      <c r="B49" s="29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2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3">
      <c r="B60" s="29"/>
      <c r="D60" s="43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3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3" t="s">
        <v>48</v>
      </c>
      <c r="AI60" s="31"/>
      <c r="AJ60" s="31"/>
      <c r="AK60" s="31"/>
      <c r="AL60" s="31"/>
      <c r="AM60" s="43" t="s">
        <v>49</v>
      </c>
      <c r="AN60" s="31"/>
      <c r="AO60" s="31"/>
      <c r="AR60" s="2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3">
      <c r="B64" s="29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2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3">
      <c r="B75" s="29"/>
      <c r="D75" s="43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3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3" t="s">
        <v>48</v>
      </c>
      <c r="AI75" s="31"/>
      <c r="AJ75" s="31"/>
      <c r="AK75" s="31"/>
      <c r="AL75" s="31"/>
      <c r="AM75" s="43" t="s">
        <v>49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7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9"/>
    </row>
    <row r="81" spans="1:91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9"/>
    </row>
    <row r="82" spans="1:91" s="1" customFormat="1" ht="25" customHeight="1">
      <c r="B82" s="29"/>
      <c r="C82" s="18" t="s">
        <v>52</v>
      </c>
      <c r="AR82" s="29"/>
    </row>
    <row r="83" spans="1:91" s="1" customFormat="1" ht="7" customHeight="1">
      <c r="B83" s="29"/>
      <c r="AR83" s="29"/>
    </row>
    <row r="84" spans="1:91" s="3" customFormat="1" ht="12" customHeight="1">
      <c r="B84" s="48"/>
      <c r="C84" s="24" t="s">
        <v>12</v>
      </c>
      <c r="L84" s="3" t="str">
        <f>K5</f>
        <v>010a1</v>
      </c>
      <c r="AR84" s="48"/>
    </row>
    <row r="85" spans="1:91" s="4" customFormat="1" ht="37" customHeight="1">
      <c r="B85" s="49"/>
      <c r="C85" s="50" t="s">
        <v>15</v>
      </c>
      <c r="L85" s="220" t="str">
        <f>K6</f>
        <v>Prístavba lezeckého centra HK Neolit</v>
      </c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R85" s="49"/>
    </row>
    <row r="86" spans="1:91" s="1" customFormat="1" ht="7" customHeight="1">
      <c r="B86" s="29"/>
      <c r="AR86" s="29"/>
    </row>
    <row r="87" spans="1:91" s="1" customFormat="1" ht="12" customHeight="1">
      <c r="B87" s="29"/>
      <c r="C87" s="24" t="s">
        <v>19</v>
      </c>
      <c r="L87" s="51" t="str">
        <f>IF(K8="","",K8)</f>
        <v>Martin</v>
      </c>
      <c r="AI87" s="24" t="s">
        <v>21</v>
      </c>
      <c r="AM87" s="222">
        <f>IF(AN8= "","",AN8)</f>
        <v>46086</v>
      </c>
      <c r="AN87" s="222"/>
      <c r="AR87" s="29"/>
    </row>
    <row r="88" spans="1:91" s="1" customFormat="1" ht="7" customHeight="1">
      <c r="B88" s="29"/>
      <c r="AR88" s="29"/>
    </row>
    <row r="89" spans="1:91" s="1" customFormat="1" ht="15.25" customHeight="1">
      <c r="B89" s="29"/>
      <c r="C89" s="24" t="s">
        <v>22</v>
      </c>
      <c r="L89" s="3" t="str">
        <f>IF(E11= "","",E11)</f>
        <v>Horolezecký klub NEOLIT, o.z.</v>
      </c>
      <c r="AI89" s="24" t="s">
        <v>27</v>
      </c>
      <c r="AM89" s="227" t="str">
        <f>IF(E17="","",E17)</f>
        <v>Hplus a.s.</v>
      </c>
      <c r="AN89" s="228"/>
      <c r="AO89" s="228"/>
      <c r="AP89" s="228"/>
      <c r="AR89" s="29"/>
      <c r="AS89" s="223" t="s">
        <v>53</v>
      </c>
      <c r="AT89" s="224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5" customHeight="1">
      <c r="B90" s="29"/>
      <c r="C90" s="24" t="s">
        <v>25</v>
      </c>
      <c r="L90" s="3" t="str">
        <f>IF(E14= "Vyplň údaj","",E14)</f>
        <v/>
      </c>
      <c r="AI90" s="24" t="s">
        <v>30</v>
      </c>
      <c r="AM90" s="227" t="str">
        <f>IF(E20="","",E20)</f>
        <v xml:space="preserve"> </v>
      </c>
      <c r="AN90" s="228"/>
      <c r="AO90" s="228"/>
      <c r="AP90" s="228"/>
      <c r="AR90" s="29"/>
      <c r="AS90" s="225"/>
      <c r="AT90" s="226"/>
      <c r="BD90" s="55"/>
    </row>
    <row r="91" spans="1:91" s="1" customFormat="1" ht="10.75" customHeight="1">
      <c r="B91" s="29"/>
      <c r="AR91" s="29"/>
      <c r="AS91" s="225"/>
      <c r="AT91" s="226"/>
      <c r="BD91" s="55"/>
    </row>
    <row r="92" spans="1:91" s="1" customFormat="1" ht="29.25" customHeight="1">
      <c r="B92" s="29"/>
      <c r="C92" s="209" t="s">
        <v>54</v>
      </c>
      <c r="D92" s="210"/>
      <c r="E92" s="210"/>
      <c r="F92" s="210"/>
      <c r="G92" s="210"/>
      <c r="H92" s="56"/>
      <c r="I92" s="212" t="s">
        <v>55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1" t="s">
        <v>56</v>
      </c>
      <c r="AH92" s="210"/>
      <c r="AI92" s="210"/>
      <c r="AJ92" s="210"/>
      <c r="AK92" s="210"/>
      <c r="AL92" s="210"/>
      <c r="AM92" s="210"/>
      <c r="AN92" s="212" t="s">
        <v>57</v>
      </c>
      <c r="AO92" s="210"/>
      <c r="AP92" s="213"/>
      <c r="AQ92" s="57" t="s">
        <v>58</v>
      </c>
      <c r="AR92" s="29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75" customHeight="1">
      <c r="B93" s="29"/>
      <c r="AR93" s="29"/>
      <c r="AS93" s="61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5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8">
        <f>ROUND(AG95,2)</f>
        <v>0</v>
      </c>
      <c r="AH94" s="218"/>
      <c r="AI94" s="218"/>
      <c r="AJ94" s="218"/>
      <c r="AK94" s="218"/>
      <c r="AL94" s="218"/>
      <c r="AM94" s="218"/>
      <c r="AN94" s="219">
        <f t="shared" ref="AN94:AN103" si="0">SUM(AG94,AT94)</f>
        <v>0</v>
      </c>
      <c r="AO94" s="219"/>
      <c r="AP94" s="219"/>
      <c r="AQ94" s="66" t="s">
        <v>1</v>
      </c>
      <c r="AR94" s="62"/>
      <c r="AS94" s="67">
        <f>ROUND(AS95,2)</f>
        <v>0</v>
      </c>
      <c r="AT94" s="68">
        <f t="shared" ref="AT94:AT103" si="1"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1:91" s="6" customFormat="1" ht="24.75" customHeight="1">
      <c r="B95" s="73"/>
      <c r="C95" s="74"/>
      <c r="D95" s="217" t="s">
        <v>77</v>
      </c>
      <c r="E95" s="217"/>
      <c r="F95" s="217"/>
      <c r="G95" s="217"/>
      <c r="H95" s="217"/>
      <c r="I95" s="75"/>
      <c r="J95" s="217" t="s">
        <v>78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4">
        <f>ROUND(SUM(AG96:AG103),2)</f>
        <v>0</v>
      </c>
      <c r="AH95" s="215"/>
      <c r="AI95" s="215"/>
      <c r="AJ95" s="215"/>
      <c r="AK95" s="215"/>
      <c r="AL95" s="215"/>
      <c r="AM95" s="215"/>
      <c r="AN95" s="216">
        <f t="shared" si="0"/>
        <v>0</v>
      </c>
      <c r="AO95" s="215"/>
      <c r="AP95" s="215"/>
      <c r="AQ95" s="76" t="s">
        <v>79</v>
      </c>
      <c r="AR95" s="73"/>
      <c r="AS95" s="77">
        <f>ROUND(SUM(AS96:AS103),2)</f>
        <v>0</v>
      </c>
      <c r="AT95" s="78">
        <f t="shared" si="1"/>
        <v>0</v>
      </c>
      <c r="AU95" s="79">
        <f>ROUND(SUM(AU96:AU103),5)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ROUND(SUM(AZ96:AZ103),2)</f>
        <v>0</v>
      </c>
      <c r="BA95" s="78">
        <f>ROUND(SUM(BA96:BA103),2)</f>
        <v>0</v>
      </c>
      <c r="BB95" s="78">
        <f>ROUND(SUM(BB96:BB103),2)</f>
        <v>0</v>
      </c>
      <c r="BC95" s="78">
        <f>ROUND(SUM(BC96:BC103),2)</f>
        <v>0</v>
      </c>
      <c r="BD95" s="80">
        <f>ROUND(SUM(BD96:BD103),2)</f>
        <v>0</v>
      </c>
      <c r="BS95" s="81" t="s">
        <v>72</v>
      </c>
      <c r="BT95" s="81" t="s">
        <v>80</v>
      </c>
      <c r="BU95" s="81" t="s">
        <v>74</v>
      </c>
      <c r="BV95" s="81" t="s">
        <v>75</v>
      </c>
      <c r="BW95" s="81" t="s">
        <v>81</v>
      </c>
      <c r="BX95" s="81" t="s">
        <v>4</v>
      </c>
      <c r="CL95" s="81" t="s">
        <v>1</v>
      </c>
      <c r="CM95" s="81" t="s">
        <v>73</v>
      </c>
    </row>
    <row r="96" spans="1:91" s="3" customFormat="1" ht="23.25" customHeight="1">
      <c r="A96" s="82" t="s">
        <v>82</v>
      </c>
      <c r="B96" s="48"/>
      <c r="C96" s="9"/>
      <c r="D96" s="9"/>
      <c r="E96" s="208" t="s">
        <v>83</v>
      </c>
      <c r="F96" s="208"/>
      <c r="G96" s="208"/>
      <c r="H96" s="208"/>
      <c r="I96" s="208"/>
      <c r="J96" s="9"/>
      <c r="K96" s="208" t="s">
        <v>78</v>
      </c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6">
        <f>'SO 02-1 - Prístavba lezec...'!J32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3" t="s">
        <v>84</v>
      </c>
      <c r="AR96" s="48"/>
      <c r="AS96" s="84">
        <v>0</v>
      </c>
      <c r="AT96" s="85">
        <f t="shared" si="1"/>
        <v>0</v>
      </c>
      <c r="AU96" s="86">
        <f>'SO 02-1 - Prístavba lezec...'!P148</f>
        <v>0</v>
      </c>
      <c r="AV96" s="85">
        <f>'SO 02-1 - Prístavba lezec...'!J35</f>
        <v>0</v>
      </c>
      <c r="AW96" s="85">
        <f>'SO 02-1 - Prístavba lezec...'!J36</f>
        <v>0</v>
      </c>
      <c r="AX96" s="85">
        <f>'SO 02-1 - Prístavba lezec...'!J37</f>
        <v>0</v>
      </c>
      <c r="AY96" s="85">
        <f>'SO 02-1 - Prístavba lezec...'!J38</f>
        <v>0</v>
      </c>
      <c r="AZ96" s="85">
        <f>'SO 02-1 - Prístavba lezec...'!F35</f>
        <v>0</v>
      </c>
      <c r="BA96" s="85">
        <f>'SO 02-1 - Prístavba lezec...'!F36</f>
        <v>0</v>
      </c>
      <c r="BB96" s="85">
        <f>'SO 02-1 - Prístavba lezec...'!F37</f>
        <v>0</v>
      </c>
      <c r="BC96" s="85">
        <f>'SO 02-1 - Prístavba lezec...'!F38</f>
        <v>0</v>
      </c>
      <c r="BD96" s="87">
        <f>'SO 02-1 - Prístavba lezec...'!F39</f>
        <v>0</v>
      </c>
      <c r="BT96" s="22" t="s">
        <v>85</v>
      </c>
      <c r="BV96" s="22" t="s">
        <v>75</v>
      </c>
      <c r="BW96" s="22" t="s">
        <v>86</v>
      </c>
      <c r="BX96" s="22" t="s">
        <v>81</v>
      </c>
      <c r="CL96" s="22" t="s">
        <v>1</v>
      </c>
    </row>
    <row r="97" spans="1:90" s="3" customFormat="1" ht="16.5" customHeight="1">
      <c r="A97" s="82" t="s">
        <v>82</v>
      </c>
      <c r="B97" s="48"/>
      <c r="C97" s="9"/>
      <c r="D97" s="9"/>
      <c r="E97" s="208" t="s">
        <v>87</v>
      </c>
      <c r="F97" s="208"/>
      <c r="G97" s="208"/>
      <c r="H97" s="208"/>
      <c r="I97" s="208"/>
      <c r="J97" s="9"/>
      <c r="K97" s="208" t="s">
        <v>88</v>
      </c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6">
        <f>'SO 02-2 - Zdravotechnika'!J32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3" t="s">
        <v>84</v>
      </c>
      <c r="AR97" s="48"/>
      <c r="AS97" s="84">
        <v>0</v>
      </c>
      <c r="AT97" s="85">
        <f t="shared" si="1"/>
        <v>0</v>
      </c>
      <c r="AU97" s="86">
        <f>'SO 02-2 - Zdravotechnika'!P123</f>
        <v>0</v>
      </c>
      <c r="AV97" s="85">
        <f>'SO 02-2 - Zdravotechnika'!J35</f>
        <v>0</v>
      </c>
      <c r="AW97" s="85">
        <f>'SO 02-2 - Zdravotechnika'!J36</f>
        <v>0</v>
      </c>
      <c r="AX97" s="85">
        <f>'SO 02-2 - Zdravotechnika'!J37</f>
        <v>0</v>
      </c>
      <c r="AY97" s="85">
        <f>'SO 02-2 - Zdravotechnika'!J38</f>
        <v>0</v>
      </c>
      <c r="AZ97" s="85">
        <f>'SO 02-2 - Zdravotechnika'!F35</f>
        <v>0</v>
      </c>
      <c r="BA97" s="85">
        <f>'SO 02-2 - Zdravotechnika'!F36</f>
        <v>0</v>
      </c>
      <c r="BB97" s="85">
        <f>'SO 02-2 - Zdravotechnika'!F37</f>
        <v>0</v>
      </c>
      <c r="BC97" s="85">
        <f>'SO 02-2 - Zdravotechnika'!F38</f>
        <v>0</v>
      </c>
      <c r="BD97" s="87">
        <f>'SO 02-2 - Zdravotechnika'!F39</f>
        <v>0</v>
      </c>
      <c r="BT97" s="22" t="s">
        <v>85</v>
      </c>
      <c r="BV97" s="22" t="s">
        <v>75</v>
      </c>
      <c r="BW97" s="22" t="s">
        <v>89</v>
      </c>
      <c r="BX97" s="22" t="s">
        <v>81</v>
      </c>
      <c r="CL97" s="22" t="s">
        <v>1</v>
      </c>
    </row>
    <row r="98" spans="1:90" s="3" customFormat="1" ht="16.5" customHeight="1">
      <c r="A98" s="82" t="s">
        <v>82</v>
      </c>
      <c r="B98" s="48"/>
      <c r="C98" s="9"/>
      <c r="D98" s="9"/>
      <c r="E98" s="208" t="s">
        <v>90</v>
      </c>
      <c r="F98" s="208"/>
      <c r="G98" s="208"/>
      <c r="H98" s="208"/>
      <c r="I98" s="208"/>
      <c r="J98" s="9"/>
      <c r="K98" s="208" t="s">
        <v>91</v>
      </c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6">
        <f>'SO 02-3 - Vykurovanie'!J32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3" t="s">
        <v>84</v>
      </c>
      <c r="AR98" s="48"/>
      <c r="AS98" s="84">
        <v>0</v>
      </c>
      <c r="AT98" s="85">
        <f t="shared" si="1"/>
        <v>0</v>
      </c>
      <c r="AU98" s="86">
        <f>'SO 02-3 - Vykurovanie'!P130</f>
        <v>0</v>
      </c>
      <c r="AV98" s="85">
        <f>'SO 02-3 - Vykurovanie'!J35</f>
        <v>0</v>
      </c>
      <c r="AW98" s="85">
        <f>'SO 02-3 - Vykurovanie'!J36</f>
        <v>0</v>
      </c>
      <c r="AX98" s="85">
        <f>'SO 02-3 - Vykurovanie'!J37</f>
        <v>0</v>
      </c>
      <c r="AY98" s="85">
        <f>'SO 02-3 - Vykurovanie'!J38</f>
        <v>0</v>
      </c>
      <c r="AZ98" s="85">
        <f>'SO 02-3 - Vykurovanie'!F35</f>
        <v>0</v>
      </c>
      <c r="BA98" s="85">
        <f>'SO 02-3 - Vykurovanie'!F36</f>
        <v>0</v>
      </c>
      <c r="BB98" s="85">
        <f>'SO 02-3 - Vykurovanie'!F37</f>
        <v>0</v>
      </c>
      <c r="BC98" s="85">
        <f>'SO 02-3 - Vykurovanie'!F38</f>
        <v>0</v>
      </c>
      <c r="BD98" s="87">
        <f>'SO 02-3 - Vykurovanie'!F39</f>
        <v>0</v>
      </c>
      <c r="BT98" s="22" t="s">
        <v>85</v>
      </c>
      <c r="BV98" s="22" t="s">
        <v>75</v>
      </c>
      <c r="BW98" s="22" t="s">
        <v>92</v>
      </c>
      <c r="BX98" s="22" t="s">
        <v>81</v>
      </c>
      <c r="CL98" s="22" t="s">
        <v>1</v>
      </c>
    </row>
    <row r="99" spans="1:90" s="3" customFormat="1" ht="16.5" customHeight="1">
      <c r="A99" s="82" t="s">
        <v>82</v>
      </c>
      <c r="B99" s="48"/>
      <c r="C99" s="9"/>
      <c r="D99" s="9"/>
      <c r="E99" s="208" t="s">
        <v>93</v>
      </c>
      <c r="F99" s="208"/>
      <c r="G99" s="208"/>
      <c r="H99" s="208"/>
      <c r="I99" s="208"/>
      <c r="J99" s="9"/>
      <c r="K99" s="208" t="s">
        <v>94</v>
      </c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'SO 02-4 - Elektroinštalác...'!J32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3" t="s">
        <v>84</v>
      </c>
      <c r="AR99" s="48"/>
      <c r="AS99" s="84">
        <v>0</v>
      </c>
      <c r="AT99" s="85">
        <f t="shared" si="1"/>
        <v>0</v>
      </c>
      <c r="AU99" s="86">
        <f>'SO 02-4 - Elektroinštalác...'!P124</f>
        <v>0</v>
      </c>
      <c r="AV99" s="85">
        <f>'SO 02-4 - Elektroinštalác...'!J35</f>
        <v>0</v>
      </c>
      <c r="AW99" s="85">
        <f>'SO 02-4 - Elektroinštalác...'!J36</f>
        <v>0</v>
      </c>
      <c r="AX99" s="85">
        <f>'SO 02-4 - Elektroinštalác...'!J37</f>
        <v>0</v>
      </c>
      <c r="AY99" s="85">
        <f>'SO 02-4 - Elektroinštalác...'!J38</f>
        <v>0</v>
      </c>
      <c r="AZ99" s="85">
        <f>'SO 02-4 - Elektroinštalác...'!F35</f>
        <v>0</v>
      </c>
      <c r="BA99" s="85">
        <f>'SO 02-4 - Elektroinštalác...'!F36</f>
        <v>0</v>
      </c>
      <c r="BB99" s="85">
        <f>'SO 02-4 - Elektroinštalác...'!F37</f>
        <v>0</v>
      </c>
      <c r="BC99" s="85">
        <f>'SO 02-4 - Elektroinštalác...'!F38</f>
        <v>0</v>
      </c>
      <c r="BD99" s="87">
        <f>'SO 02-4 - Elektroinštalác...'!F39</f>
        <v>0</v>
      </c>
      <c r="BT99" s="22" t="s">
        <v>85</v>
      </c>
      <c r="BV99" s="22" t="s">
        <v>75</v>
      </c>
      <c r="BW99" s="22" t="s">
        <v>95</v>
      </c>
      <c r="BX99" s="22" t="s">
        <v>81</v>
      </c>
      <c r="CL99" s="22" t="s">
        <v>1</v>
      </c>
    </row>
    <row r="100" spans="1:90" s="3" customFormat="1" ht="16.5" customHeight="1">
      <c r="A100" s="82" t="s">
        <v>82</v>
      </c>
      <c r="B100" s="48"/>
      <c r="C100" s="9"/>
      <c r="D100" s="9"/>
      <c r="E100" s="208" t="s">
        <v>96</v>
      </c>
      <c r="F100" s="208"/>
      <c r="G100" s="208"/>
      <c r="H100" s="208"/>
      <c r="I100" s="208"/>
      <c r="J100" s="9"/>
      <c r="K100" s="208" t="s">
        <v>97</v>
      </c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02-5 - Lokálny zdroj e...'!J32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3" t="s">
        <v>84</v>
      </c>
      <c r="AR100" s="48"/>
      <c r="AS100" s="84">
        <v>0</v>
      </c>
      <c r="AT100" s="85">
        <f t="shared" si="1"/>
        <v>0</v>
      </c>
      <c r="AU100" s="86">
        <f>'SO 02-5 - Lokálny zdroj e...'!P124</f>
        <v>0</v>
      </c>
      <c r="AV100" s="85">
        <f>'SO 02-5 - Lokálny zdroj e...'!J35</f>
        <v>0</v>
      </c>
      <c r="AW100" s="85">
        <f>'SO 02-5 - Lokálny zdroj e...'!J36</f>
        <v>0</v>
      </c>
      <c r="AX100" s="85">
        <f>'SO 02-5 - Lokálny zdroj e...'!J37</f>
        <v>0</v>
      </c>
      <c r="AY100" s="85">
        <f>'SO 02-5 - Lokálny zdroj e...'!J38</f>
        <v>0</v>
      </c>
      <c r="AZ100" s="85">
        <f>'SO 02-5 - Lokálny zdroj e...'!F35</f>
        <v>0</v>
      </c>
      <c r="BA100" s="85">
        <f>'SO 02-5 - Lokálny zdroj e...'!F36</f>
        <v>0</v>
      </c>
      <c r="BB100" s="85">
        <f>'SO 02-5 - Lokálny zdroj e...'!F37</f>
        <v>0</v>
      </c>
      <c r="BC100" s="85">
        <f>'SO 02-5 - Lokálny zdroj e...'!F38</f>
        <v>0</v>
      </c>
      <c r="BD100" s="87">
        <f>'SO 02-5 - Lokálny zdroj e...'!F39</f>
        <v>0</v>
      </c>
      <c r="BT100" s="22" t="s">
        <v>85</v>
      </c>
      <c r="BV100" s="22" t="s">
        <v>75</v>
      </c>
      <c r="BW100" s="22" t="s">
        <v>98</v>
      </c>
      <c r="BX100" s="22" t="s">
        <v>81</v>
      </c>
      <c r="CL100" s="22" t="s">
        <v>1</v>
      </c>
    </row>
    <row r="101" spans="1:90" s="3" customFormat="1" ht="16.5" customHeight="1">
      <c r="A101" s="82" t="s">
        <v>82</v>
      </c>
      <c r="B101" s="48"/>
      <c r="C101" s="9"/>
      <c r="D101" s="9"/>
      <c r="E101" s="208" t="s">
        <v>99</v>
      </c>
      <c r="F101" s="208"/>
      <c r="G101" s="208"/>
      <c r="H101" s="208"/>
      <c r="I101" s="208"/>
      <c r="J101" s="9"/>
      <c r="K101" s="208" t="s">
        <v>100</v>
      </c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6">
        <f>'SO 02-6 - MaR'!J32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83" t="s">
        <v>84</v>
      </c>
      <c r="AR101" s="48"/>
      <c r="AS101" s="84">
        <v>0</v>
      </c>
      <c r="AT101" s="85">
        <f t="shared" si="1"/>
        <v>0</v>
      </c>
      <c r="AU101" s="86">
        <f>'SO 02-6 - MaR'!P127</f>
        <v>0</v>
      </c>
      <c r="AV101" s="85">
        <f>'SO 02-6 - MaR'!J35</f>
        <v>0</v>
      </c>
      <c r="AW101" s="85">
        <f>'SO 02-6 - MaR'!J36</f>
        <v>0</v>
      </c>
      <c r="AX101" s="85">
        <f>'SO 02-6 - MaR'!J37</f>
        <v>0</v>
      </c>
      <c r="AY101" s="85">
        <f>'SO 02-6 - MaR'!J38</f>
        <v>0</v>
      </c>
      <c r="AZ101" s="85">
        <f>'SO 02-6 - MaR'!F35</f>
        <v>0</v>
      </c>
      <c r="BA101" s="85">
        <f>'SO 02-6 - MaR'!F36</f>
        <v>0</v>
      </c>
      <c r="BB101" s="85">
        <f>'SO 02-6 - MaR'!F37</f>
        <v>0</v>
      </c>
      <c r="BC101" s="85">
        <f>'SO 02-6 - MaR'!F38</f>
        <v>0</v>
      </c>
      <c r="BD101" s="87">
        <f>'SO 02-6 - MaR'!F39</f>
        <v>0</v>
      </c>
      <c r="BT101" s="22" t="s">
        <v>85</v>
      </c>
      <c r="BV101" s="22" t="s">
        <v>75</v>
      </c>
      <c r="BW101" s="22" t="s">
        <v>101</v>
      </c>
      <c r="BX101" s="22" t="s">
        <v>81</v>
      </c>
      <c r="CL101" s="22" t="s">
        <v>1</v>
      </c>
    </row>
    <row r="102" spans="1:90" s="3" customFormat="1" ht="16.5" customHeight="1">
      <c r="A102" s="82" t="s">
        <v>82</v>
      </c>
      <c r="B102" s="48"/>
      <c r="C102" s="9"/>
      <c r="D102" s="9"/>
      <c r="E102" s="208" t="s">
        <v>102</v>
      </c>
      <c r="F102" s="208"/>
      <c r="G102" s="208"/>
      <c r="H102" s="208"/>
      <c r="I102" s="208"/>
      <c r="J102" s="9"/>
      <c r="K102" s="208" t="s">
        <v>103</v>
      </c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6">
        <f>'SO 02-7 - Slaboprúd a roz...'!J32</f>
        <v>0</v>
      </c>
      <c r="AH102" s="207"/>
      <c r="AI102" s="207"/>
      <c r="AJ102" s="207"/>
      <c r="AK102" s="207"/>
      <c r="AL102" s="207"/>
      <c r="AM102" s="207"/>
      <c r="AN102" s="206">
        <f t="shared" si="0"/>
        <v>0</v>
      </c>
      <c r="AO102" s="207"/>
      <c r="AP102" s="207"/>
      <c r="AQ102" s="83" t="s">
        <v>84</v>
      </c>
      <c r="AR102" s="48"/>
      <c r="AS102" s="84">
        <v>0</v>
      </c>
      <c r="AT102" s="85">
        <f t="shared" si="1"/>
        <v>0</v>
      </c>
      <c r="AU102" s="86">
        <f>'SO 02-7 - Slaboprúd a roz...'!P123</f>
        <v>0</v>
      </c>
      <c r="AV102" s="85">
        <f>'SO 02-7 - Slaboprúd a roz...'!J35</f>
        <v>0</v>
      </c>
      <c r="AW102" s="85">
        <f>'SO 02-7 - Slaboprúd a roz...'!J36</f>
        <v>0</v>
      </c>
      <c r="AX102" s="85">
        <f>'SO 02-7 - Slaboprúd a roz...'!J37</f>
        <v>0</v>
      </c>
      <c r="AY102" s="85">
        <f>'SO 02-7 - Slaboprúd a roz...'!J38</f>
        <v>0</v>
      </c>
      <c r="AZ102" s="85">
        <f>'SO 02-7 - Slaboprúd a roz...'!F35</f>
        <v>0</v>
      </c>
      <c r="BA102" s="85">
        <f>'SO 02-7 - Slaboprúd a roz...'!F36</f>
        <v>0</v>
      </c>
      <c r="BB102" s="85">
        <f>'SO 02-7 - Slaboprúd a roz...'!F37</f>
        <v>0</v>
      </c>
      <c r="BC102" s="85">
        <f>'SO 02-7 - Slaboprúd a roz...'!F38</f>
        <v>0</v>
      </c>
      <c r="BD102" s="87">
        <f>'SO 02-7 - Slaboprúd a roz...'!F39</f>
        <v>0</v>
      </c>
      <c r="BT102" s="22" t="s">
        <v>85</v>
      </c>
      <c r="BV102" s="22" t="s">
        <v>75</v>
      </c>
      <c r="BW102" s="22" t="s">
        <v>104</v>
      </c>
      <c r="BX102" s="22" t="s">
        <v>81</v>
      </c>
      <c r="CL102" s="22" t="s">
        <v>1</v>
      </c>
    </row>
    <row r="103" spans="1:90" s="3" customFormat="1" ht="16.5" customHeight="1">
      <c r="A103" s="82" t="s">
        <v>82</v>
      </c>
      <c r="B103" s="48"/>
      <c r="C103" s="9"/>
      <c r="D103" s="9"/>
      <c r="E103" s="208" t="s">
        <v>105</v>
      </c>
      <c r="F103" s="208"/>
      <c r="G103" s="208"/>
      <c r="H103" s="208"/>
      <c r="I103" s="208"/>
      <c r="J103" s="9"/>
      <c r="K103" s="208" t="s">
        <v>106</v>
      </c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6">
        <f>'SO 02-8 - Vzduchotechnika'!J32</f>
        <v>0</v>
      </c>
      <c r="AH103" s="207"/>
      <c r="AI103" s="207"/>
      <c r="AJ103" s="207"/>
      <c r="AK103" s="207"/>
      <c r="AL103" s="207"/>
      <c r="AM103" s="207"/>
      <c r="AN103" s="206">
        <f t="shared" si="0"/>
        <v>0</v>
      </c>
      <c r="AO103" s="207"/>
      <c r="AP103" s="207"/>
      <c r="AQ103" s="83" t="s">
        <v>84</v>
      </c>
      <c r="AR103" s="48"/>
      <c r="AS103" s="88">
        <v>0</v>
      </c>
      <c r="AT103" s="89">
        <f t="shared" si="1"/>
        <v>0</v>
      </c>
      <c r="AU103" s="90">
        <f>'SO 02-8 - Vzduchotechnika'!P135</f>
        <v>0</v>
      </c>
      <c r="AV103" s="89">
        <f>'SO 02-8 - Vzduchotechnika'!J35</f>
        <v>0</v>
      </c>
      <c r="AW103" s="89">
        <f>'SO 02-8 - Vzduchotechnika'!J36</f>
        <v>0</v>
      </c>
      <c r="AX103" s="89">
        <f>'SO 02-8 - Vzduchotechnika'!J37</f>
        <v>0</v>
      </c>
      <c r="AY103" s="89">
        <f>'SO 02-8 - Vzduchotechnika'!J38</f>
        <v>0</v>
      </c>
      <c r="AZ103" s="89">
        <f>'SO 02-8 - Vzduchotechnika'!F35</f>
        <v>0</v>
      </c>
      <c r="BA103" s="89">
        <f>'SO 02-8 - Vzduchotechnika'!F36</f>
        <v>0</v>
      </c>
      <c r="BB103" s="89">
        <f>'SO 02-8 - Vzduchotechnika'!F37</f>
        <v>0</v>
      </c>
      <c r="BC103" s="89">
        <f>'SO 02-8 - Vzduchotechnika'!F38</f>
        <v>0</v>
      </c>
      <c r="BD103" s="91">
        <f>'SO 02-8 - Vzduchotechnika'!F39</f>
        <v>0</v>
      </c>
      <c r="BT103" s="22" t="s">
        <v>85</v>
      </c>
      <c r="BV103" s="22" t="s">
        <v>75</v>
      </c>
      <c r="BW103" s="22" t="s">
        <v>107</v>
      </c>
      <c r="BX103" s="22" t="s">
        <v>81</v>
      </c>
      <c r="CL103" s="22" t="s">
        <v>1</v>
      </c>
    </row>
    <row r="104" spans="1:90" s="1" customFormat="1" ht="30" customHeight="1">
      <c r="B104" s="29"/>
      <c r="AR104" s="29"/>
    </row>
    <row r="105" spans="1:90" s="1" customFormat="1" ht="7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29"/>
    </row>
  </sheetData>
  <mergeCells count="74"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E96:I96"/>
    <mergeCell ref="K96:AF96"/>
    <mergeCell ref="AG96:AM96"/>
    <mergeCell ref="K97:AF97"/>
    <mergeCell ref="AN97:AP97"/>
    <mergeCell ref="E97:I97"/>
    <mergeCell ref="AG97:AM97"/>
    <mergeCell ref="E98:I98"/>
    <mergeCell ref="K98:AF98"/>
    <mergeCell ref="AN99:AP99"/>
    <mergeCell ref="AG99:AM99"/>
    <mergeCell ref="E99:I99"/>
    <mergeCell ref="K99:AF99"/>
    <mergeCell ref="E100:I100"/>
    <mergeCell ref="K100:AF100"/>
    <mergeCell ref="AN101:AP101"/>
    <mergeCell ref="AG101:AM101"/>
    <mergeCell ref="E101:I101"/>
    <mergeCell ref="K101:AF101"/>
    <mergeCell ref="E102:I102"/>
    <mergeCell ref="K102:AF102"/>
    <mergeCell ref="AN103:AP103"/>
    <mergeCell ref="AG103:AM103"/>
    <mergeCell ref="E103:I103"/>
    <mergeCell ref="K103:AF103"/>
    <mergeCell ref="W30:AE30"/>
    <mergeCell ref="AK30:AO30"/>
    <mergeCell ref="L30:P30"/>
    <mergeCell ref="AK31:AO31"/>
    <mergeCell ref="AN102:AP102"/>
    <mergeCell ref="AG102:AM102"/>
    <mergeCell ref="AN100:AP100"/>
    <mergeCell ref="AG100:AM100"/>
    <mergeCell ref="AG98:AM98"/>
    <mergeCell ref="AN98:AP98"/>
    <mergeCell ref="AN96:AP96"/>
    <mergeCell ref="L85:AO85"/>
    <mergeCell ref="AM87:AN8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</mergeCells>
  <hyperlinks>
    <hyperlink ref="A96" location="'SO 02-1 - Prístavba lezec...'!C2" display="/" xr:uid="{00000000-0004-0000-0000-000000000000}"/>
    <hyperlink ref="A97" location="'SO 02-2 - Zdravotechnika'!C2" display="/" xr:uid="{00000000-0004-0000-0000-000001000000}"/>
    <hyperlink ref="A98" location="'SO 02-3 - Vykurovanie'!C2" display="/" xr:uid="{00000000-0004-0000-0000-000002000000}"/>
    <hyperlink ref="A99" location="'SO 02-4 - Elektroinštalác...'!C2" display="/" xr:uid="{00000000-0004-0000-0000-000003000000}"/>
    <hyperlink ref="A100" location="'SO 02-5 - Lokálny zdroj e...'!C2" display="/" xr:uid="{00000000-0004-0000-0000-000004000000}"/>
    <hyperlink ref="A101" location="'SO 02-6 - MaR'!C2" display="/" xr:uid="{00000000-0004-0000-0000-000005000000}"/>
    <hyperlink ref="A102" location="'SO 02-7 - Slaboprúd a roz...'!C2" display="/" xr:uid="{00000000-0004-0000-0000-000006000000}"/>
    <hyperlink ref="A103" location="'SO 02-8 - Vzduchotechnika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70"/>
  <sheetViews>
    <sheetView showGridLines="0" workbookViewId="0">
      <selection activeCell="J16" sqref="J16"/>
    </sheetView>
  </sheetViews>
  <sheetFormatPr baseColWidth="10" defaultColWidth="8.75" defaultRowHeight="11"/>
  <cols>
    <col min="1" max="1" width="8.25" customWidth="1"/>
    <col min="2" max="2" width="1.25" customWidth="1"/>
    <col min="3" max="3" width="4" customWidth="1"/>
    <col min="4" max="4" width="4.25" customWidth="1"/>
    <col min="5" max="5" width="17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4" t="s">
        <v>86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2:46" ht="25" customHeight="1">
      <c r="B4" s="17"/>
      <c r="D4" s="18" t="s">
        <v>108</v>
      </c>
      <c r="L4" s="17"/>
      <c r="M4" s="92" t="s">
        <v>9</v>
      </c>
      <c r="AT4" s="14" t="s">
        <v>3</v>
      </c>
    </row>
    <row r="5" spans="2:46" ht="7" customHeight="1">
      <c r="B5" s="17"/>
      <c r="L5" s="17"/>
    </row>
    <row r="6" spans="2:46" ht="12" customHeight="1">
      <c r="B6" s="17"/>
      <c r="D6" s="24" t="s">
        <v>15</v>
      </c>
      <c r="L6" s="17"/>
    </row>
    <row r="7" spans="2:46" ht="16.5" customHeight="1">
      <c r="B7" s="17"/>
      <c r="E7" s="230" t="str">
        <f>'Rekapitulácia stavby'!K6</f>
        <v>Prístavba lezeckého centra HK Neolit</v>
      </c>
      <c r="F7" s="231"/>
      <c r="G7" s="231"/>
      <c r="H7" s="231"/>
      <c r="L7" s="17"/>
    </row>
    <row r="8" spans="2:46" ht="12" customHeight="1">
      <c r="B8" s="17"/>
      <c r="D8" s="24" t="s">
        <v>109</v>
      </c>
      <c r="L8" s="17"/>
    </row>
    <row r="9" spans="2:46" s="1" customFormat="1" ht="16.5" customHeight="1">
      <c r="B9" s="29"/>
      <c r="E9" s="230" t="s">
        <v>110</v>
      </c>
      <c r="F9" s="229"/>
      <c r="G9" s="229"/>
      <c r="H9" s="229"/>
      <c r="L9" s="29"/>
    </row>
    <row r="10" spans="2:46" s="1" customFormat="1" ht="12" customHeight="1">
      <c r="B10" s="29"/>
      <c r="D10" s="24" t="s">
        <v>111</v>
      </c>
      <c r="L10" s="29"/>
    </row>
    <row r="11" spans="2:46" s="1" customFormat="1" ht="30" customHeight="1">
      <c r="B11" s="29"/>
      <c r="E11" s="220" t="s">
        <v>112</v>
      </c>
      <c r="F11" s="229"/>
      <c r="G11" s="229"/>
      <c r="H11" s="229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>
      <c r="B14" s="29"/>
      <c r="D14" s="24" t="s">
        <v>19</v>
      </c>
      <c r="F14" s="22" t="s">
        <v>20</v>
      </c>
      <c r="I14" s="24" t="s">
        <v>21</v>
      </c>
      <c r="J14" s="52">
        <f>'Rekapitulácia stavby'!AN8</f>
        <v>46086</v>
      </c>
      <c r="L14" s="29"/>
    </row>
    <row r="15" spans="2:46" s="1" customFormat="1" ht="10.75" customHeight="1">
      <c r="B15" s="29"/>
      <c r="L15" s="29"/>
    </row>
    <row r="16" spans="2:46" s="1" customFormat="1" ht="12" customHeight="1">
      <c r="B16" s="29"/>
      <c r="D16" s="24" t="s">
        <v>22</v>
      </c>
      <c r="I16" s="24" t="s">
        <v>23</v>
      </c>
      <c r="J16" s="182">
        <v>42070643</v>
      </c>
      <c r="L16" s="29"/>
    </row>
    <row r="17" spans="2:12" s="1" customFormat="1" ht="18" customHeight="1">
      <c r="B17" s="29"/>
      <c r="E17" s="22" t="s">
        <v>2541</v>
      </c>
      <c r="I17" s="24" t="s">
        <v>24</v>
      </c>
      <c r="J17" s="22" t="s">
        <v>1</v>
      </c>
      <c r="L17" s="29"/>
    </row>
    <row r="18" spans="2:12" s="1" customFormat="1" ht="7" customHeight="1">
      <c r="B18" s="29"/>
      <c r="L18" s="29"/>
    </row>
    <row r="19" spans="2:12" s="1" customFormat="1" ht="12" customHeight="1">
      <c r="B19" s="29"/>
      <c r="D19" s="24" t="s">
        <v>25</v>
      </c>
      <c r="I19" s="24" t="s">
        <v>23</v>
      </c>
      <c r="J19" s="25" t="str">
        <f>'Rekapitulácia stavby'!AN13</f>
        <v>Vyplň údaj</v>
      </c>
      <c r="L19" s="29"/>
    </row>
    <row r="20" spans="2:12" s="1" customFormat="1" ht="18" customHeight="1">
      <c r="B20" s="29"/>
      <c r="E20" s="232" t="str">
        <f>'Rekapitulácia stavby'!E14</f>
        <v>Vyplň údaj</v>
      </c>
      <c r="F20" s="198"/>
      <c r="G20" s="198"/>
      <c r="H20" s="198"/>
      <c r="I20" s="24" t="s">
        <v>24</v>
      </c>
      <c r="J20" s="25" t="str">
        <f>'Rekapitulácia stavby'!AN14</f>
        <v>Vyplň údaj</v>
      </c>
      <c r="L20" s="29"/>
    </row>
    <row r="21" spans="2:12" s="1" customFormat="1" ht="7" customHeight="1">
      <c r="B21" s="29"/>
      <c r="L21" s="29"/>
    </row>
    <row r="22" spans="2:12" s="1" customFormat="1" ht="12" customHeight="1">
      <c r="B22" s="29"/>
      <c r="D22" s="24" t="s">
        <v>27</v>
      </c>
      <c r="I22" s="24" t="s">
        <v>23</v>
      </c>
      <c r="J22" s="22" t="s">
        <v>1</v>
      </c>
      <c r="L22" s="29"/>
    </row>
    <row r="23" spans="2:12" s="1" customFormat="1" ht="18" customHeight="1">
      <c r="B23" s="29"/>
      <c r="E23" s="22" t="s">
        <v>28</v>
      </c>
      <c r="I23" s="24" t="s">
        <v>24</v>
      </c>
      <c r="J23" s="22" t="s">
        <v>1</v>
      </c>
      <c r="L23" s="29"/>
    </row>
    <row r="24" spans="2:12" s="1" customFormat="1" ht="7" customHeight="1">
      <c r="B24" s="29"/>
      <c r="L24" s="29"/>
    </row>
    <row r="25" spans="2:12" s="1" customFormat="1" ht="12" customHeight="1">
      <c r="B25" s="29"/>
      <c r="D25" s="24" t="s">
        <v>30</v>
      </c>
      <c r="I25" s="24" t="s">
        <v>23</v>
      </c>
      <c r="J25" s="22" t="str">
        <f>IF('Rekapitulácia stavby'!AN19="","",'Rekapitulácia stavby'!AN19)</f>
        <v/>
      </c>
      <c r="L25" s="29"/>
    </row>
    <row r="26" spans="2:12" s="1" customFormat="1" ht="18" customHeight="1">
      <c r="B26" s="29"/>
      <c r="E26" s="22" t="str">
        <f>IF('Rekapitulácia stavby'!E20="","",'Rekapitulácia stavby'!E20)</f>
        <v xml:space="preserve"> </v>
      </c>
      <c r="I26" s="24" t="s">
        <v>24</v>
      </c>
      <c r="J26" s="22" t="str">
        <f>IF('Rekapitulácia stavby'!AN20="","",'Rekapitulácia stavby'!AN20)</f>
        <v/>
      </c>
      <c r="L26" s="29"/>
    </row>
    <row r="27" spans="2:12" s="1" customFormat="1" ht="7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7" customHeight="1">
      <c r="B30" s="29"/>
      <c r="L30" s="29"/>
    </row>
    <row r="31" spans="2:12" s="1" customFormat="1" ht="7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5" customHeight="1">
      <c r="B32" s="29"/>
      <c r="D32" s="94" t="s">
        <v>33</v>
      </c>
      <c r="J32" s="65">
        <f>ROUND(J148, 2)</f>
        <v>0</v>
      </c>
      <c r="L32" s="29"/>
    </row>
    <row r="33" spans="2:12" s="1" customFormat="1" ht="7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5" customHeight="1">
      <c r="B35" s="29"/>
      <c r="D35" s="95" t="s">
        <v>37</v>
      </c>
      <c r="E35" s="34" t="s">
        <v>38</v>
      </c>
      <c r="F35" s="96">
        <f>ROUND((SUM(BE148:BE369)),  2)</f>
        <v>0</v>
      </c>
      <c r="G35" s="97"/>
      <c r="H35" s="97"/>
      <c r="I35" s="98">
        <v>0.23</v>
      </c>
      <c r="J35" s="96">
        <f>ROUND(((SUM(BE148:BE369))*I35),  2)</f>
        <v>0</v>
      </c>
      <c r="L35" s="29"/>
    </row>
    <row r="36" spans="2:12" s="1" customFormat="1" ht="14.5" customHeight="1">
      <c r="B36" s="29"/>
      <c r="E36" s="34" t="s">
        <v>39</v>
      </c>
      <c r="F36" s="85">
        <f>ROUND((SUM(BF148:BF369)),  2)</f>
        <v>0</v>
      </c>
      <c r="I36" s="99">
        <v>0.23</v>
      </c>
      <c r="J36" s="85">
        <f>ROUND(((SUM(BF148:BF369))*I36),  2)</f>
        <v>0</v>
      </c>
      <c r="L36" s="29"/>
    </row>
    <row r="37" spans="2:12" s="1" customFormat="1" ht="14.5" hidden="1" customHeight="1">
      <c r="B37" s="29"/>
      <c r="E37" s="24" t="s">
        <v>40</v>
      </c>
      <c r="F37" s="85">
        <f>ROUND((SUM(BG148:BG369)),  2)</f>
        <v>0</v>
      </c>
      <c r="I37" s="99">
        <v>0.23</v>
      </c>
      <c r="J37" s="85">
        <f>0</f>
        <v>0</v>
      </c>
      <c r="L37" s="29"/>
    </row>
    <row r="38" spans="2:12" s="1" customFormat="1" ht="14.5" hidden="1" customHeight="1">
      <c r="B38" s="29"/>
      <c r="E38" s="24" t="s">
        <v>41</v>
      </c>
      <c r="F38" s="85">
        <f>ROUND((SUM(BH148:BH369)),  2)</f>
        <v>0</v>
      </c>
      <c r="I38" s="99">
        <v>0.23</v>
      </c>
      <c r="J38" s="85">
        <f>0</f>
        <v>0</v>
      </c>
      <c r="L38" s="29"/>
    </row>
    <row r="39" spans="2:12" s="1" customFormat="1" ht="14.5" hidden="1" customHeight="1">
      <c r="B39" s="29"/>
      <c r="E39" s="34" t="s">
        <v>42</v>
      </c>
      <c r="F39" s="96">
        <f>ROUND((SUM(BI148:BI369)),  2)</f>
        <v>0</v>
      </c>
      <c r="G39" s="97"/>
      <c r="H39" s="97"/>
      <c r="I39" s="98">
        <v>0</v>
      </c>
      <c r="J39" s="96">
        <f>0</f>
        <v>0</v>
      </c>
      <c r="L39" s="29"/>
    </row>
    <row r="40" spans="2:12" s="1" customFormat="1" ht="7" customHeight="1">
      <c r="B40" s="29"/>
      <c r="L40" s="29"/>
    </row>
    <row r="41" spans="2:12" s="1" customFormat="1" ht="25.5" customHeight="1">
      <c r="B41" s="29"/>
      <c r="C41" s="100"/>
      <c r="D41" s="101" t="s">
        <v>43</v>
      </c>
      <c r="E41" s="56"/>
      <c r="F41" s="56"/>
      <c r="G41" s="102" t="s">
        <v>44</v>
      </c>
      <c r="H41" s="103" t="s">
        <v>45</v>
      </c>
      <c r="I41" s="56"/>
      <c r="J41" s="104">
        <f>SUM(J32:J39)</f>
        <v>0</v>
      </c>
      <c r="K41" s="105"/>
      <c r="L41" s="29"/>
    </row>
    <row r="42" spans="2:12" s="1" customFormat="1" ht="14.5" customHeight="1">
      <c r="B42" s="29"/>
      <c r="L42" s="29"/>
    </row>
    <row r="43" spans="2:12" ht="14.5" customHeight="1">
      <c r="B43" s="17"/>
      <c r="L43" s="17"/>
    </row>
    <row r="44" spans="2:12" ht="14.5" customHeight="1">
      <c r="B44" s="17"/>
      <c r="L44" s="17"/>
    </row>
    <row r="45" spans="2:12" ht="14.5" customHeight="1">
      <c r="B45" s="17"/>
      <c r="L45" s="17"/>
    </row>
    <row r="46" spans="2:12" ht="14.5" customHeight="1">
      <c r="B46" s="17"/>
      <c r="L46" s="17"/>
    </row>
    <row r="47" spans="2:12" ht="14.5" customHeight="1">
      <c r="B47" s="17"/>
      <c r="L47" s="17"/>
    </row>
    <row r="48" spans="2:12" ht="14.5" customHeight="1">
      <c r="B48" s="17"/>
      <c r="L48" s="17"/>
    </row>
    <row r="49" spans="2:12" ht="14.5" customHeight="1">
      <c r="B49" s="17"/>
      <c r="L49" s="17"/>
    </row>
    <row r="50" spans="2:12" s="1" customFormat="1" ht="14.5" customHeight="1">
      <c r="B50" s="29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">
      <c r="B61" s="29"/>
      <c r="D61" s="43" t="s">
        <v>48</v>
      </c>
      <c r="E61" s="31"/>
      <c r="F61" s="106" t="s">
        <v>49</v>
      </c>
      <c r="G61" s="43" t="s">
        <v>48</v>
      </c>
      <c r="H61" s="31"/>
      <c r="I61" s="31"/>
      <c r="J61" s="10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">
      <c r="B65" s="29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">
      <c r="B76" s="29"/>
      <c r="D76" s="43" t="s">
        <v>48</v>
      </c>
      <c r="E76" s="31"/>
      <c r="F76" s="106" t="s">
        <v>49</v>
      </c>
      <c r="G76" s="43" t="s">
        <v>48</v>
      </c>
      <c r="H76" s="31"/>
      <c r="I76" s="31"/>
      <c r="J76" s="107" t="s">
        <v>49</v>
      </c>
      <c r="K76" s="31"/>
      <c r="L76" s="29"/>
    </row>
    <row r="77" spans="2:12" s="1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5" customHeight="1">
      <c r="B82" s="29"/>
      <c r="C82" s="18" t="s">
        <v>113</v>
      </c>
      <c r="L82" s="29"/>
    </row>
    <row r="83" spans="2:12" s="1" customFormat="1" ht="7" customHeight="1">
      <c r="B83" s="29"/>
      <c r="L83" s="29"/>
    </row>
    <row r="84" spans="2:12" s="1" customFormat="1" ht="12" customHeight="1">
      <c r="B84" s="29"/>
      <c r="C84" s="24" t="s">
        <v>15</v>
      </c>
      <c r="L84" s="29"/>
    </row>
    <row r="85" spans="2:12" s="1" customFormat="1" ht="16.5" customHeight="1">
      <c r="B85" s="29"/>
      <c r="E85" s="230" t="str">
        <f>E7</f>
        <v>Prístavba lezeckého centra HK Neolit</v>
      </c>
      <c r="F85" s="231"/>
      <c r="G85" s="231"/>
      <c r="H85" s="231"/>
      <c r="L85" s="29"/>
    </row>
    <row r="86" spans="2:12" ht="12" customHeight="1">
      <c r="B86" s="17"/>
      <c r="C86" s="24" t="s">
        <v>109</v>
      </c>
      <c r="L86" s="17"/>
    </row>
    <row r="87" spans="2:12" s="1" customFormat="1" ht="16.5" customHeight="1">
      <c r="B87" s="29"/>
      <c r="E87" s="230" t="s">
        <v>110</v>
      </c>
      <c r="F87" s="229"/>
      <c r="G87" s="229"/>
      <c r="H87" s="229"/>
      <c r="L87" s="29"/>
    </row>
    <row r="88" spans="2:12" s="1" customFormat="1" ht="12" customHeight="1">
      <c r="B88" s="29"/>
      <c r="C88" s="24" t="s">
        <v>111</v>
      </c>
      <c r="L88" s="29"/>
    </row>
    <row r="89" spans="2:12" s="1" customFormat="1" ht="30" customHeight="1">
      <c r="B89" s="29"/>
      <c r="E89" s="220" t="str">
        <f>E11</f>
        <v>SO 02-1 - Prístavba lezeckého centra HK Neolit-stavebné práce</v>
      </c>
      <c r="F89" s="229"/>
      <c r="G89" s="229"/>
      <c r="H89" s="229"/>
      <c r="L89" s="29"/>
    </row>
    <row r="90" spans="2:12" s="1" customFormat="1" ht="7" customHeight="1">
      <c r="B90" s="29"/>
      <c r="L90" s="29"/>
    </row>
    <row r="91" spans="2:12" s="1" customFormat="1" ht="12" customHeight="1">
      <c r="B91" s="29"/>
      <c r="C91" s="24" t="s">
        <v>19</v>
      </c>
      <c r="F91" s="22" t="str">
        <f>F14</f>
        <v>Martin</v>
      </c>
      <c r="I91" s="24" t="s">
        <v>21</v>
      </c>
      <c r="J91" s="52">
        <f>IF(J14="","",J14)</f>
        <v>46086</v>
      </c>
      <c r="L91" s="29"/>
    </row>
    <row r="92" spans="2:12" s="1" customFormat="1" ht="7" customHeight="1">
      <c r="B92" s="29"/>
      <c r="L92" s="29"/>
    </row>
    <row r="93" spans="2:12" s="1" customFormat="1" ht="15.25" customHeight="1">
      <c r="B93" s="29"/>
      <c r="C93" s="24" t="s">
        <v>22</v>
      </c>
      <c r="F93" s="22" t="str">
        <f>E17</f>
        <v>Horolezecký klub NEOLIT, o.z.</v>
      </c>
      <c r="I93" s="24" t="s">
        <v>27</v>
      </c>
      <c r="J93" s="27" t="str">
        <f>E23</f>
        <v>Hplus a.s.</v>
      </c>
      <c r="L93" s="29"/>
    </row>
    <row r="94" spans="2:12" s="1" customFormat="1" ht="15.25" customHeight="1">
      <c r="B94" s="29"/>
      <c r="C94" s="24" t="s">
        <v>25</v>
      </c>
      <c r="F94" s="22" t="str">
        <f>IF(E20="","",E20)</f>
        <v>Vyplň údaj</v>
      </c>
      <c r="I94" s="24" t="s">
        <v>30</v>
      </c>
      <c r="J94" s="27" t="str">
        <f>E26</f>
        <v xml:space="preserve"> </v>
      </c>
      <c r="L94" s="29"/>
    </row>
    <row r="95" spans="2:12" s="1" customFormat="1" ht="10.25" customHeight="1">
      <c r="B95" s="29"/>
      <c r="L95" s="29"/>
    </row>
    <row r="96" spans="2:12" s="1" customFormat="1" ht="29.25" customHeight="1">
      <c r="B96" s="29"/>
      <c r="C96" s="108" t="s">
        <v>114</v>
      </c>
      <c r="D96" s="100"/>
      <c r="E96" s="100"/>
      <c r="F96" s="100"/>
      <c r="G96" s="100"/>
      <c r="H96" s="100"/>
      <c r="I96" s="100"/>
      <c r="J96" s="109" t="s">
        <v>115</v>
      </c>
      <c r="K96" s="100"/>
      <c r="L96" s="29"/>
    </row>
    <row r="97" spans="2:47" s="1" customFormat="1" ht="10.25" customHeight="1">
      <c r="B97" s="29"/>
      <c r="L97" s="29"/>
    </row>
    <row r="98" spans="2:47" s="1" customFormat="1" ht="22.75" customHeight="1">
      <c r="B98" s="29"/>
      <c r="C98" s="110" t="s">
        <v>116</v>
      </c>
      <c r="J98" s="65">
        <f>J148</f>
        <v>0</v>
      </c>
      <c r="L98" s="29"/>
      <c r="AU98" s="14" t="s">
        <v>117</v>
      </c>
    </row>
    <row r="99" spans="2:47" s="8" customFormat="1" ht="25" customHeight="1">
      <c r="B99" s="111"/>
      <c r="D99" s="112" t="s">
        <v>118</v>
      </c>
      <c r="E99" s="113"/>
      <c r="F99" s="113"/>
      <c r="G99" s="113"/>
      <c r="H99" s="113"/>
      <c r="I99" s="113"/>
      <c r="J99" s="114">
        <f>J149</f>
        <v>0</v>
      </c>
      <c r="L99" s="111"/>
    </row>
    <row r="100" spans="2:47" s="9" customFormat="1" ht="20" customHeight="1">
      <c r="B100" s="115"/>
      <c r="D100" s="116" t="s">
        <v>119</v>
      </c>
      <c r="E100" s="117"/>
      <c r="F100" s="117"/>
      <c r="G100" s="117"/>
      <c r="H100" s="117"/>
      <c r="I100" s="117"/>
      <c r="J100" s="118">
        <f>J150</f>
        <v>0</v>
      </c>
      <c r="L100" s="115"/>
    </row>
    <row r="101" spans="2:47" s="9" customFormat="1" ht="20" customHeight="1">
      <c r="B101" s="115"/>
      <c r="D101" s="116" t="s">
        <v>120</v>
      </c>
      <c r="E101" s="117"/>
      <c r="F101" s="117"/>
      <c r="G101" s="117"/>
      <c r="H101" s="117"/>
      <c r="I101" s="117"/>
      <c r="J101" s="118">
        <f>J167</f>
        <v>0</v>
      </c>
      <c r="L101" s="115"/>
    </row>
    <row r="102" spans="2:47" s="9" customFormat="1" ht="20" customHeight="1">
      <c r="B102" s="115"/>
      <c r="D102" s="116" t="s">
        <v>121</v>
      </c>
      <c r="E102" s="117"/>
      <c r="F102" s="117"/>
      <c r="G102" s="117"/>
      <c r="H102" s="117"/>
      <c r="I102" s="117"/>
      <c r="J102" s="118">
        <f>J180</f>
        <v>0</v>
      </c>
      <c r="L102" s="115"/>
    </row>
    <row r="103" spans="2:47" s="9" customFormat="1" ht="20" customHeight="1">
      <c r="B103" s="115"/>
      <c r="D103" s="116" t="s">
        <v>122</v>
      </c>
      <c r="E103" s="117"/>
      <c r="F103" s="117"/>
      <c r="G103" s="117"/>
      <c r="H103" s="117"/>
      <c r="I103" s="117"/>
      <c r="J103" s="118">
        <f>J184</f>
        <v>0</v>
      </c>
      <c r="L103" s="115"/>
    </row>
    <row r="104" spans="2:47" s="9" customFormat="1" ht="20" customHeight="1">
      <c r="B104" s="115"/>
      <c r="D104" s="116" t="s">
        <v>123</v>
      </c>
      <c r="E104" s="117"/>
      <c r="F104" s="117"/>
      <c r="G104" s="117"/>
      <c r="H104" s="117"/>
      <c r="I104" s="117"/>
      <c r="J104" s="118">
        <f>J192</f>
        <v>0</v>
      </c>
      <c r="L104" s="115"/>
    </row>
    <row r="105" spans="2:47" s="9" customFormat="1" ht="20" customHeight="1">
      <c r="B105" s="115"/>
      <c r="D105" s="116" t="s">
        <v>124</v>
      </c>
      <c r="E105" s="117"/>
      <c r="F105" s="117"/>
      <c r="G105" s="117"/>
      <c r="H105" s="117"/>
      <c r="I105" s="117"/>
      <c r="J105" s="118">
        <f>J214</f>
        <v>0</v>
      </c>
      <c r="L105" s="115"/>
    </row>
    <row r="106" spans="2:47" s="9" customFormat="1" ht="20" customHeight="1">
      <c r="B106" s="115"/>
      <c r="D106" s="116" t="s">
        <v>125</v>
      </c>
      <c r="E106" s="117"/>
      <c r="F106" s="117"/>
      <c r="G106" s="117"/>
      <c r="H106" s="117"/>
      <c r="I106" s="117"/>
      <c r="J106" s="118">
        <f>J233</f>
        <v>0</v>
      </c>
      <c r="L106" s="115"/>
    </row>
    <row r="107" spans="2:47" s="8" customFormat="1" ht="25" customHeight="1">
      <c r="B107" s="111"/>
      <c r="D107" s="112" t="s">
        <v>126</v>
      </c>
      <c r="E107" s="113"/>
      <c r="F107" s="113"/>
      <c r="G107" s="113"/>
      <c r="H107" s="113"/>
      <c r="I107" s="113"/>
      <c r="J107" s="114">
        <f>J235</f>
        <v>0</v>
      </c>
      <c r="L107" s="111"/>
    </row>
    <row r="108" spans="2:47" s="9" customFormat="1" ht="20" customHeight="1">
      <c r="B108" s="115"/>
      <c r="D108" s="116" t="s">
        <v>127</v>
      </c>
      <c r="E108" s="117"/>
      <c r="F108" s="117"/>
      <c r="G108" s="117"/>
      <c r="H108" s="117"/>
      <c r="I108" s="117"/>
      <c r="J108" s="118">
        <f>J236</f>
        <v>0</v>
      </c>
      <c r="L108" s="115"/>
    </row>
    <row r="109" spans="2:47" s="9" customFormat="1" ht="20" customHeight="1">
      <c r="B109" s="115"/>
      <c r="D109" s="116" t="s">
        <v>128</v>
      </c>
      <c r="E109" s="117"/>
      <c r="F109" s="117"/>
      <c r="G109" s="117"/>
      <c r="H109" s="117"/>
      <c r="I109" s="117"/>
      <c r="J109" s="118">
        <f>J246</f>
        <v>0</v>
      </c>
      <c r="L109" s="115"/>
    </row>
    <row r="110" spans="2:47" s="9" customFormat="1" ht="20" customHeight="1">
      <c r="B110" s="115"/>
      <c r="D110" s="116" t="s">
        <v>129</v>
      </c>
      <c r="E110" s="117"/>
      <c r="F110" s="117"/>
      <c r="G110" s="117"/>
      <c r="H110" s="117"/>
      <c r="I110" s="117"/>
      <c r="J110" s="118">
        <f>J259</f>
        <v>0</v>
      </c>
      <c r="L110" s="115"/>
    </row>
    <row r="111" spans="2:47" s="9" customFormat="1" ht="20" customHeight="1">
      <c r="B111" s="115"/>
      <c r="D111" s="116" t="s">
        <v>130</v>
      </c>
      <c r="E111" s="117"/>
      <c r="F111" s="117"/>
      <c r="G111" s="117"/>
      <c r="H111" s="117"/>
      <c r="I111" s="117"/>
      <c r="J111" s="118">
        <f>J269</f>
        <v>0</v>
      </c>
      <c r="L111" s="115"/>
    </row>
    <row r="112" spans="2:47" s="9" customFormat="1" ht="20" customHeight="1">
      <c r="B112" s="115"/>
      <c r="D112" s="116" t="s">
        <v>131</v>
      </c>
      <c r="E112" s="117"/>
      <c r="F112" s="117"/>
      <c r="G112" s="117"/>
      <c r="H112" s="117"/>
      <c r="I112" s="117"/>
      <c r="J112" s="118">
        <f>J273</f>
        <v>0</v>
      </c>
      <c r="L112" s="115"/>
    </row>
    <row r="113" spans="2:12" s="9" customFormat="1" ht="20" customHeight="1">
      <c r="B113" s="115"/>
      <c r="D113" s="116" t="s">
        <v>132</v>
      </c>
      <c r="E113" s="117"/>
      <c r="F113" s="117"/>
      <c r="G113" s="117"/>
      <c r="H113" s="117"/>
      <c r="I113" s="117"/>
      <c r="J113" s="118">
        <f>J280</f>
        <v>0</v>
      </c>
      <c r="L113" s="115"/>
    </row>
    <row r="114" spans="2:12" s="9" customFormat="1" ht="20" customHeight="1">
      <c r="B114" s="115"/>
      <c r="D114" s="116" t="s">
        <v>133</v>
      </c>
      <c r="E114" s="117"/>
      <c r="F114" s="117"/>
      <c r="G114" s="117"/>
      <c r="H114" s="117"/>
      <c r="I114" s="117"/>
      <c r="J114" s="118">
        <f>J286</f>
        <v>0</v>
      </c>
      <c r="L114" s="115"/>
    </row>
    <row r="115" spans="2:12" s="9" customFormat="1" ht="20" customHeight="1">
      <c r="B115" s="115"/>
      <c r="D115" s="116" t="s">
        <v>134</v>
      </c>
      <c r="E115" s="117"/>
      <c r="F115" s="117"/>
      <c r="G115" s="117"/>
      <c r="H115" s="117"/>
      <c r="I115" s="117"/>
      <c r="J115" s="118">
        <f>J299</f>
        <v>0</v>
      </c>
      <c r="L115" s="115"/>
    </row>
    <row r="116" spans="2:12" s="9" customFormat="1" ht="20" customHeight="1">
      <c r="B116" s="115"/>
      <c r="D116" s="116" t="s">
        <v>135</v>
      </c>
      <c r="E116" s="117"/>
      <c r="F116" s="117"/>
      <c r="G116" s="117"/>
      <c r="H116" s="117"/>
      <c r="I116" s="117"/>
      <c r="J116" s="118">
        <f>J323</f>
        <v>0</v>
      </c>
      <c r="L116" s="115"/>
    </row>
    <row r="117" spans="2:12" s="9" customFormat="1" ht="20" customHeight="1">
      <c r="B117" s="115"/>
      <c r="D117" s="116" t="s">
        <v>136</v>
      </c>
      <c r="E117" s="117"/>
      <c r="F117" s="117"/>
      <c r="G117" s="117"/>
      <c r="H117" s="117"/>
      <c r="I117" s="117"/>
      <c r="J117" s="118">
        <f>J327</f>
        <v>0</v>
      </c>
      <c r="L117" s="115"/>
    </row>
    <row r="118" spans="2:12" s="9" customFormat="1" ht="20" customHeight="1">
      <c r="B118" s="115"/>
      <c r="D118" s="116" t="s">
        <v>137</v>
      </c>
      <c r="E118" s="117"/>
      <c r="F118" s="117"/>
      <c r="G118" s="117"/>
      <c r="H118" s="117"/>
      <c r="I118" s="117"/>
      <c r="J118" s="118">
        <f>J336</f>
        <v>0</v>
      </c>
      <c r="L118" s="115"/>
    </row>
    <row r="119" spans="2:12" s="9" customFormat="1" ht="20" customHeight="1">
      <c r="B119" s="115"/>
      <c r="D119" s="116" t="s">
        <v>138</v>
      </c>
      <c r="E119" s="117"/>
      <c r="F119" s="117"/>
      <c r="G119" s="117"/>
      <c r="H119" s="117"/>
      <c r="I119" s="117"/>
      <c r="J119" s="118">
        <f>J340</f>
        <v>0</v>
      </c>
      <c r="L119" s="115"/>
    </row>
    <row r="120" spans="2:12" s="9" customFormat="1" ht="20" customHeight="1">
      <c r="B120" s="115"/>
      <c r="D120" s="116" t="s">
        <v>139</v>
      </c>
      <c r="E120" s="117"/>
      <c r="F120" s="117"/>
      <c r="G120" s="117"/>
      <c r="H120" s="117"/>
      <c r="I120" s="117"/>
      <c r="J120" s="118">
        <f>J346</f>
        <v>0</v>
      </c>
      <c r="L120" s="115"/>
    </row>
    <row r="121" spans="2:12" s="8" customFormat="1" ht="25" customHeight="1">
      <c r="B121" s="111"/>
      <c r="D121" s="112" t="s">
        <v>140</v>
      </c>
      <c r="E121" s="113"/>
      <c r="F121" s="113"/>
      <c r="G121" s="113"/>
      <c r="H121" s="113"/>
      <c r="I121" s="113"/>
      <c r="J121" s="114">
        <f>J350</f>
        <v>0</v>
      </c>
      <c r="L121" s="111"/>
    </row>
    <row r="122" spans="2:12" s="9" customFormat="1" ht="20" customHeight="1">
      <c r="B122" s="115"/>
      <c r="D122" s="116" t="s">
        <v>141</v>
      </c>
      <c r="E122" s="117"/>
      <c r="F122" s="117"/>
      <c r="G122" s="117"/>
      <c r="H122" s="117"/>
      <c r="I122" s="117"/>
      <c r="J122" s="118">
        <f>J351</f>
        <v>0</v>
      </c>
      <c r="L122" s="115"/>
    </row>
    <row r="123" spans="2:12" s="9" customFormat="1" ht="20" customHeight="1">
      <c r="B123" s="115"/>
      <c r="D123" s="116" t="s">
        <v>142</v>
      </c>
      <c r="E123" s="117"/>
      <c r="F123" s="117"/>
      <c r="G123" s="117"/>
      <c r="H123" s="117"/>
      <c r="I123" s="117"/>
      <c r="J123" s="118">
        <f>J354</f>
        <v>0</v>
      </c>
      <c r="L123" s="115"/>
    </row>
    <row r="124" spans="2:12" s="8" customFormat="1" ht="25" customHeight="1">
      <c r="B124" s="111"/>
      <c r="D124" s="112" t="s">
        <v>143</v>
      </c>
      <c r="E124" s="113"/>
      <c r="F124" s="113"/>
      <c r="G124" s="113"/>
      <c r="H124" s="113"/>
      <c r="I124" s="113"/>
      <c r="J124" s="114">
        <f>J356</f>
        <v>0</v>
      </c>
      <c r="L124" s="111"/>
    </row>
    <row r="125" spans="2:12" s="9" customFormat="1" ht="20" customHeight="1">
      <c r="B125" s="115"/>
      <c r="D125" s="116" t="s">
        <v>144</v>
      </c>
      <c r="E125" s="117"/>
      <c r="F125" s="117"/>
      <c r="G125" s="117"/>
      <c r="H125" s="117"/>
      <c r="I125" s="117"/>
      <c r="J125" s="118">
        <f>J357</f>
        <v>0</v>
      </c>
      <c r="L125" s="115"/>
    </row>
    <row r="126" spans="2:12" s="8" customFormat="1" ht="25" customHeight="1">
      <c r="B126" s="111"/>
      <c r="D126" s="112" t="s">
        <v>145</v>
      </c>
      <c r="E126" s="113"/>
      <c r="F126" s="113"/>
      <c r="G126" s="113"/>
      <c r="H126" s="113"/>
      <c r="I126" s="113"/>
      <c r="J126" s="114">
        <f>J366</f>
        <v>0</v>
      </c>
      <c r="L126" s="111"/>
    </row>
    <row r="127" spans="2:12" s="1" customFormat="1" ht="21.75" customHeight="1">
      <c r="B127" s="29"/>
      <c r="L127" s="29"/>
    </row>
    <row r="128" spans="2:12" s="1" customFormat="1" ht="7" customHeight="1"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29"/>
    </row>
    <row r="132" spans="2:12" s="1" customFormat="1" ht="7" customHeight="1">
      <c r="B132" s="46"/>
      <c r="C132" s="47"/>
      <c r="D132" s="47"/>
      <c r="E132" s="47"/>
      <c r="F132" s="47"/>
      <c r="G132" s="47"/>
      <c r="H132" s="47"/>
      <c r="I132" s="47"/>
      <c r="J132" s="47"/>
      <c r="K132" s="47"/>
      <c r="L132" s="29"/>
    </row>
    <row r="133" spans="2:12" s="1" customFormat="1" ht="25" customHeight="1">
      <c r="B133" s="29"/>
      <c r="C133" s="18" t="s">
        <v>146</v>
      </c>
      <c r="L133" s="29"/>
    </row>
    <row r="134" spans="2:12" s="1" customFormat="1" ht="7" customHeight="1">
      <c r="B134" s="29"/>
      <c r="L134" s="29"/>
    </row>
    <row r="135" spans="2:12" s="1" customFormat="1" ht="12" customHeight="1">
      <c r="B135" s="29"/>
      <c r="C135" s="24" t="s">
        <v>15</v>
      </c>
      <c r="L135" s="29"/>
    </row>
    <row r="136" spans="2:12" s="1" customFormat="1" ht="16.5" customHeight="1">
      <c r="B136" s="29"/>
      <c r="E136" s="230" t="str">
        <f>E7</f>
        <v>Prístavba lezeckého centra HK Neolit</v>
      </c>
      <c r="F136" s="231"/>
      <c r="G136" s="231"/>
      <c r="H136" s="231"/>
      <c r="L136" s="29"/>
    </row>
    <row r="137" spans="2:12" ht="12" customHeight="1">
      <c r="B137" s="17"/>
      <c r="C137" s="24" t="s">
        <v>109</v>
      </c>
      <c r="L137" s="17"/>
    </row>
    <row r="138" spans="2:12" s="1" customFormat="1" ht="16.5" customHeight="1">
      <c r="B138" s="29"/>
      <c r="E138" s="230" t="s">
        <v>110</v>
      </c>
      <c r="F138" s="229"/>
      <c r="G138" s="229"/>
      <c r="H138" s="229"/>
      <c r="L138" s="29"/>
    </row>
    <row r="139" spans="2:12" s="1" customFormat="1" ht="12" customHeight="1">
      <c r="B139" s="29"/>
      <c r="C139" s="24" t="s">
        <v>111</v>
      </c>
      <c r="L139" s="29"/>
    </row>
    <row r="140" spans="2:12" s="1" customFormat="1" ht="30" customHeight="1">
      <c r="B140" s="29"/>
      <c r="E140" s="220" t="str">
        <f>E11</f>
        <v>SO 02-1 - Prístavba lezeckého centra HK Neolit-stavebné práce</v>
      </c>
      <c r="F140" s="229"/>
      <c r="G140" s="229"/>
      <c r="H140" s="229"/>
      <c r="L140" s="29"/>
    </row>
    <row r="141" spans="2:12" s="1" customFormat="1" ht="7" customHeight="1">
      <c r="B141" s="29"/>
      <c r="L141" s="29"/>
    </row>
    <row r="142" spans="2:12" s="1" customFormat="1" ht="12" customHeight="1">
      <c r="B142" s="29"/>
      <c r="C142" s="24" t="s">
        <v>19</v>
      </c>
      <c r="F142" s="22" t="str">
        <f>F14</f>
        <v>Martin</v>
      </c>
      <c r="I142" s="24" t="s">
        <v>21</v>
      </c>
      <c r="J142" s="52">
        <f>IF(J14="","",J14)</f>
        <v>46086</v>
      </c>
      <c r="L142" s="29"/>
    </row>
    <row r="143" spans="2:12" s="1" customFormat="1" ht="7" customHeight="1">
      <c r="B143" s="29"/>
      <c r="L143" s="29"/>
    </row>
    <row r="144" spans="2:12" s="1" customFormat="1" ht="15.25" customHeight="1">
      <c r="B144" s="29"/>
      <c r="C144" s="24" t="s">
        <v>22</v>
      </c>
      <c r="F144" s="22" t="str">
        <f>E17</f>
        <v>Horolezecký klub NEOLIT, o.z.</v>
      </c>
      <c r="I144" s="24" t="s">
        <v>27</v>
      </c>
      <c r="J144" s="27" t="str">
        <f>E23</f>
        <v>Hplus a.s.</v>
      </c>
      <c r="L144" s="29"/>
    </row>
    <row r="145" spans="2:65" s="1" customFormat="1" ht="15.25" customHeight="1">
      <c r="B145" s="29"/>
      <c r="C145" s="24" t="s">
        <v>25</v>
      </c>
      <c r="F145" s="22" t="str">
        <f>IF(E20="","",E20)</f>
        <v>Vyplň údaj</v>
      </c>
      <c r="I145" s="24" t="s">
        <v>30</v>
      </c>
      <c r="J145" s="27" t="str">
        <f>E26</f>
        <v xml:space="preserve"> </v>
      </c>
      <c r="L145" s="29"/>
    </row>
    <row r="146" spans="2:65" s="1" customFormat="1" ht="10.25" customHeight="1">
      <c r="B146" s="29"/>
      <c r="L146" s="29"/>
    </row>
    <row r="147" spans="2:65" s="10" customFormat="1" ht="29.25" customHeight="1">
      <c r="B147" s="119"/>
      <c r="C147" s="120" t="s">
        <v>147</v>
      </c>
      <c r="D147" s="121" t="s">
        <v>58</v>
      </c>
      <c r="E147" s="121" t="s">
        <v>54</v>
      </c>
      <c r="F147" s="121" t="s">
        <v>55</v>
      </c>
      <c r="G147" s="121" t="s">
        <v>148</v>
      </c>
      <c r="H147" s="121" t="s">
        <v>149</v>
      </c>
      <c r="I147" s="121" t="s">
        <v>150</v>
      </c>
      <c r="J147" s="122" t="s">
        <v>115</v>
      </c>
      <c r="K147" s="123" t="s">
        <v>151</v>
      </c>
      <c r="L147" s="119"/>
      <c r="M147" s="58" t="s">
        <v>1</v>
      </c>
      <c r="N147" s="59" t="s">
        <v>37</v>
      </c>
      <c r="O147" s="59" t="s">
        <v>152</v>
      </c>
      <c r="P147" s="59" t="s">
        <v>153</v>
      </c>
      <c r="Q147" s="59" t="s">
        <v>154</v>
      </c>
      <c r="R147" s="59" t="s">
        <v>155</v>
      </c>
      <c r="S147" s="59" t="s">
        <v>156</v>
      </c>
      <c r="T147" s="60" t="s">
        <v>157</v>
      </c>
    </row>
    <row r="148" spans="2:65" s="1" customFormat="1" ht="22.75" customHeight="1">
      <c r="B148" s="29"/>
      <c r="C148" s="63" t="s">
        <v>116</v>
      </c>
      <c r="J148" s="124">
        <f>BK148</f>
        <v>0</v>
      </c>
      <c r="L148" s="29"/>
      <c r="M148" s="61"/>
      <c r="N148" s="53"/>
      <c r="O148" s="53"/>
      <c r="P148" s="125">
        <f>P149+P235+P350+P356+P366</f>
        <v>0</v>
      </c>
      <c r="Q148" s="53"/>
      <c r="R148" s="125">
        <f>R149+R235+R350+R356+R366</f>
        <v>797.04540348999979</v>
      </c>
      <c r="S148" s="53"/>
      <c r="T148" s="126">
        <f>T149+T235+T350+T356+T366</f>
        <v>2.2799999999999999E-3</v>
      </c>
      <c r="AT148" s="14" t="s">
        <v>72</v>
      </c>
      <c r="AU148" s="14" t="s">
        <v>117</v>
      </c>
      <c r="BK148" s="127">
        <f>BK149+BK235+BK350+BK356+BK366</f>
        <v>0</v>
      </c>
    </row>
    <row r="149" spans="2:65" s="11" customFormat="1" ht="26" customHeight="1">
      <c r="B149" s="128"/>
      <c r="D149" s="129" t="s">
        <v>72</v>
      </c>
      <c r="E149" s="130" t="s">
        <v>158</v>
      </c>
      <c r="F149" s="130" t="s">
        <v>159</v>
      </c>
      <c r="I149" s="131"/>
      <c r="J149" s="132">
        <f>BK149</f>
        <v>0</v>
      </c>
      <c r="L149" s="128"/>
      <c r="M149" s="133"/>
      <c r="P149" s="134">
        <f>P150+P167+P180+P184+P192+P214+P233</f>
        <v>0</v>
      </c>
      <c r="R149" s="134">
        <f>R150+R167+R180+R184+R192+R214+R233</f>
        <v>757.31681029999982</v>
      </c>
      <c r="T149" s="135">
        <f>T150+T167+T180+T184+T192+T214+T233</f>
        <v>2.2799999999999999E-3</v>
      </c>
      <c r="AR149" s="129" t="s">
        <v>80</v>
      </c>
      <c r="AT149" s="136" t="s">
        <v>72</v>
      </c>
      <c r="AU149" s="136" t="s">
        <v>73</v>
      </c>
      <c r="AY149" s="129" t="s">
        <v>160</v>
      </c>
      <c r="BK149" s="137">
        <f>BK150+BK167+BK180+BK184+BK192+BK214+BK233</f>
        <v>0</v>
      </c>
    </row>
    <row r="150" spans="2:65" s="11" customFormat="1" ht="22.75" customHeight="1">
      <c r="B150" s="128"/>
      <c r="D150" s="129" t="s">
        <v>72</v>
      </c>
      <c r="E150" s="138" t="s">
        <v>80</v>
      </c>
      <c r="F150" s="138" t="s">
        <v>161</v>
      </c>
      <c r="I150" s="131"/>
      <c r="J150" s="139">
        <f>BK150</f>
        <v>0</v>
      </c>
      <c r="L150" s="128"/>
      <c r="M150" s="133"/>
      <c r="P150" s="134">
        <f>SUM(P151:P166)</f>
        <v>0</v>
      </c>
      <c r="R150" s="134">
        <f>SUM(R151:R166)</f>
        <v>67.007999999999996</v>
      </c>
      <c r="T150" s="135">
        <f>SUM(T151:T166)</f>
        <v>0</v>
      </c>
      <c r="AR150" s="129" t="s">
        <v>80</v>
      </c>
      <c r="AT150" s="136" t="s">
        <v>72</v>
      </c>
      <c r="AU150" s="136" t="s">
        <v>80</v>
      </c>
      <c r="AY150" s="129" t="s">
        <v>160</v>
      </c>
      <c r="BK150" s="137">
        <f>SUM(BK151:BK166)</f>
        <v>0</v>
      </c>
    </row>
    <row r="151" spans="2:65" s="1" customFormat="1" ht="33" customHeight="1">
      <c r="B151" s="140"/>
      <c r="C151" s="141" t="s">
        <v>80</v>
      </c>
      <c r="D151" s="141" t="s">
        <v>162</v>
      </c>
      <c r="E151" s="142" t="s">
        <v>163</v>
      </c>
      <c r="F151" s="143" t="s">
        <v>164</v>
      </c>
      <c r="G151" s="144" t="s">
        <v>165</v>
      </c>
      <c r="H151" s="145">
        <v>110.4</v>
      </c>
      <c r="I151" s="146"/>
      <c r="J151" s="147">
        <f t="shared" ref="J151:J166" si="0">ROUND(I151*H151,2)</f>
        <v>0</v>
      </c>
      <c r="K151" s="148"/>
      <c r="L151" s="29"/>
      <c r="M151" s="149" t="s">
        <v>1</v>
      </c>
      <c r="N151" s="150" t="s">
        <v>39</v>
      </c>
      <c r="P151" s="151">
        <f t="shared" ref="P151:P166" si="1">O151*H151</f>
        <v>0</v>
      </c>
      <c r="Q151" s="151">
        <v>0</v>
      </c>
      <c r="R151" s="151">
        <f t="shared" ref="R151:R166" si="2">Q151*H151</f>
        <v>0</v>
      </c>
      <c r="S151" s="151">
        <v>0</v>
      </c>
      <c r="T151" s="152">
        <f t="shared" ref="T151:T166" si="3">S151*H151</f>
        <v>0</v>
      </c>
      <c r="AR151" s="153" t="s">
        <v>166</v>
      </c>
      <c r="AT151" s="153" t="s">
        <v>162</v>
      </c>
      <c r="AU151" s="153" t="s">
        <v>85</v>
      </c>
      <c r="AY151" s="14" t="s">
        <v>160</v>
      </c>
      <c r="BE151" s="154">
        <f t="shared" ref="BE151:BE166" si="4">IF(N151="základná",J151,0)</f>
        <v>0</v>
      </c>
      <c r="BF151" s="154">
        <f t="shared" ref="BF151:BF166" si="5">IF(N151="znížená",J151,0)</f>
        <v>0</v>
      </c>
      <c r="BG151" s="154">
        <f t="shared" ref="BG151:BG166" si="6">IF(N151="zákl. prenesená",J151,0)</f>
        <v>0</v>
      </c>
      <c r="BH151" s="154">
        <f t="shared" ref="BH151:BH166" si="7">IF(N151="zníž. prenesená",J151,0)</f>
        <v>0</v>
      </c>
      <c r="BI151" s="154">
        <f t="shared" ref="BI151:BI166" si="8">IF(N151="nulová",J151,0)</f>
        <v>0</v>
      </c>
      <c r="BJ151" s="14" t="s">
        <v>85</v>
      </c>
      <c r="BK151" s="154">
        <f t="shared" ref="BK151:BK166" si="9">ROUND(I151*H151,2)</f>
        <v>0</v>
      </c>
      <c r="BL151" s="14" t="s">
        <v>166</v>
      </c>
      <c r="BM151" s="153" t="s">
        <v>167</v>
      </c>
    </row>
    <row r="152" spans="2:65" s="1" customFormat="1" ht="21.75" customHeight="1">
      <c r="B152" s="140"/>
      <c r="C152" s="141" t="s">
        <v>85</v>
      </c>
      <c r="D152" s="141" t="s">
        <v>162</v>
      </c>
      <c r="E152" s="142" t="s">
        <v>168</v>
      </c>
      <c r="F152" s="143" t="s">
        <v>169</v>
      </c>
      <c r="G152" s="144" t="s">
        <v>165</v>
      </c>
      <c r="H152" s="145">
        <v>70.096000000000004</v>
      </c>
      <c r="I152" s="146"/>
      <c r="J152" s="147">
        <f t="shared" si="0"/>
        <v>0</v>
      </c>
      <c r="K152" s="148"/>
      <c r="L152" s="29"/>
      <c r="M152" s="149" t="s">
        <v>1</v>
      </c>
      <c r="N152" s="150" t="s">
        <v>39</v>
      </c>
      <c r="P152" s="151">
        <f t="shared" si="1"/>
        <v>0</v>
      </c>
      <c r="Q152" s="151">
        <v>0</v>
      </c>
      <c r="R152" s="151">
        <f t="shared" si="2"/>
        <v>0</v>
      </c>
      <c r="S152" s="151">
        <v>0</v>
      </c>
      <c r="T152" s="152">
        <f t="shared" si="3"/>
        <v>0</v>
      </c>
      <c r="AR152" s="153" t="s">
        <v>166</v>
      </c>
      <c r="AT152" s="153" t="s">
        <v>162</v>
      </c>
      <c r="AU152" s="153" t="s">
        <v>85</v>
      </c>
      <c r="AY152" s="14" t="s">
        <v>160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4" t="s">
        <v>85</v>
      </c>
      <c r="BK152" s="154">
        <f t="shared" si="9"/>
        <v>0</v>
      </c>
      <c r="BL152" s="14" t="s">
        <v>166</v>
      </c>
      <c r="BM152" s="153" t="s">
        <v>170</v>
      </c>
    </row>
    <row r="153" spans="2:65" s="1" customFormat="1" ht="24.25" customHeight="1">
      <c r="B153" s="140"/>
      <c r="C153" s="141" t="s">
        <v>171</v>
      </c>
      <c r="D153" s="141" t="s">
        <v>162</v>
      </c>
      <c r="E153" s="142" t="s">
        <v>172</v>
      </c>
      <c r="F153" s="143" t="s">
        <v>173</v>
      </c>
      <c r="G153" s="144" t="s">
        <v>165</v>
      </c>
      <c r="H153" s="145">
        <v>184</v>
      </c>
      <c r="I153" s="146"/>
      <c r="J153" s="147">
        <f t="shared" si="0"/>
        <v>0</v>
      </c>
      <c r="K153" s="148"/>
      <c r="L153" s="29"/>
      <c r="M153" s="149" t="s">
        <v>1</v>
      </c>
      <c r="N153" s="150" t="s">
        <v>39</v>
      </c>
      <c r="P153" s="151">
        <f t="shared" si="1"/>
        <v>0</v>
      </c>
      <c r="Q153" s="151">
        <v>0</v>
      </c>
      <c r="R153" s="151">
        <f t="shared" si="2"/>
        <v>0</v>
      </c>
      <c r="S153" s="151">
        <v>0</v>
      </c>
      <c r="T153" s="152">
        <f t="shared" si="3"/>
        <v>0</v>
      </c>
      <c r="AR153" s="153" t="s">
        <v>166</v>
      </c>
      <c r="AT153" s="153" t="s">
        <v>162</v>
      </c>
      <c r="AU153" s="153" t="s">
        <v>85</v>
      </c>
      <c r="AY153" s="14" t="s">
        <v>160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4" t="s">
        <v>85</v>
      </c>
      <c r="BK153" s="154">
        <f t="shared" si="9"/>
        <v>0</v>
      </c>
      <c r="BL153" s="14" t="s">
        <v>166</v>
      </c>
      <c r="BM153" s="153" t="s">
        <v>174</v>
      </c>
    </row>
    <row r="154" spans="2:65" s="1" customFormat="1" ht="24.25" customHeight="1">
      <c r="B154" s="140"/>
      <c r="C154" s="141" t="s">
        <v>166</v>
      </c>
      <c r="D154" s="141" t="s">
        <v>162</v>
      </c>
      <c r="E154" s="142" t="s">
        <v>175</v>
      </c>
      <c r="F154" s="143" t="s">
        <v>176</v>
      </c>
      <c r="G154" s="144" t="s">
        <v>165</v>
      </c>
      <c r="H154" s="145">
        <v>254.096</v>
      </c>
      <c r="I154" s="146"/>
      <c r="J154" s="147">
        <f t="shared" si="0"/>
        <v>0</v>
      </c>
      <c r="K154" s="148"/>
      <c r="L154" s="29"/>
      <c r="M154" s="149" t="s">
        <v>1</v>
      </c>
      <c r="N154" s="150" t="s">
        <v>39</v>
      </c>
      <c r="P154" s="151">
        <f t="shared" si="1"/>
        <v>0</v>
      </c>
      <c r="Q154" s="151">
        <v>0</v>
      </c>
      <c r="R154" s="151">
        <f t="shared" si="2"/>
        <v>0</v>
      </c>
      <c r="S154" s="151">
        <v>0</v>
      </c>
      <c r="T154" s="152">
        <f t="shared" si="3"/>
        <v>0</v>
      </c>
      <c r="AR154" s="153" t="s">
        <v>166</v>
      </c>
      <c r="AT154" s="153" t="s">
        <v>162</v>
      </c>
      <c r="AU154" s="153" t="s">
        <v>85</v>
      </c>
      <c r="AY154" s="14" t="s">
        <v>160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4" t="s">
        <v>85</v>
      </c>
      <c r="BK154" s="154">
        <f t="shared" si="9"/>
        <v>0</v>
      </c>
      <c r="BL154" s="14" t="s">
        <v>166</v>
      </c>
      <c r="BM154" s="153" t="s">
        <v>177</v>
      </c>
    </row>
    <row r="155" spans="2:65" s="1" customFormat="1" ht="24.25" customHeight="1">
      <c r="B155" s="140"/>
      <c r="C155" s="141" t="s">
        <v>178</v>
      </c>
      <c r="D155" s="141" t="s">
        <v>162</v>
      </c>
      <c r="E155" s="142" t="s">
        <v>179</v>
      </c>
      <c r="F155" s="143" t="s">
        <v>180</v>
      </c>
      <c r="G155" s="144" t="s">
        <v>165</v>
      </c>
      <c r="H155" s="145">
        <v>364.49599999999998</v>
      </c>
      <c r="I155" s="146"/>
      <c r="J155" s="147">
        <f t="shared" si="0"/>
        <v>0</v>
      </c>
      <c r="K155" s="148"/>
      <c r="L155" s="29"/>
      <c r="M155" s="149" t="s">
        <v>1</v>
      </c>
      <c r="N155" s="150" t="s">
        <v>39</v>
      </c>
      <c r="P155" s="151">
        <f t="shared" si="1"/>
        <v>0</v>
      </c>
      <c r="Q155" s="151">
        <v>0</v>
      </c>
      <c r="R155" s="151">
        <f t="shared" si="2"/>
        <v>0</v>
      </c>
      <c r="S155" s="151">
        <v>0</v>
      </c>
      <c r="T155" s="152">
        <f t="shared" si="3"/>
        <v>0</v>
      </c>
      <c r="AR155" s="153" t="s">
        <v>166</v>
      </c>
      <c r="AT155" s="153" t="s">
        <v>162</v>
      </c>
      <c r="AU155" s="153" t="s">
        <v>85</v>
      </c>
      <c r="AY155" s="14" t="s">
        <v>160</v>
      </c>
      <c r="BE155" s="154">
        <f t="shared" si="4"/>
        <v>0</v>
      </c>
      <c r="BF155" s="154">
        <f t="shared" si="5"/>
        <v>0</v>
      </c>
      <c r="BG155" s="154">
        <f t="shared" si="6"/>
        <v>0</v>
      </c>
      <c r="BH155" s="154">
        <f t="shared" si="7"/>
        <v>0</v>
      </c>
      <c r="BI155" s="154">
        <f t="shared" si="8"/>
        <v>0</v>
      </c>
      <c r="BJ155" s="14" t="s">
        <v>85</v>
      </c>
      <c r="BK155" s="154">
        <f t="shared" si="9"/>
        <v>0</v>
      </c>
      <c r="BL155" s="14" t="s">
        <v>166</v>
      </c>
      <c r="BM155" s="153" t="s">
        <v>181</v>
      </c>
    </row>
    <row r="156" spans="2:65" s="1" customFormat="1" ht="37.75" customHeight="1">
      <c r="B156" s="140"/>
      <c r="C156" s="141" t="s">
        <v>182</v>
      </c>
      <c r="D156" s="141" t="s">
        <v>162</v>
      </c>
      <c r="E156" s="142" t="s">
        <v>183</v>
      </c>
      <c r="F156" s="143" t="s">
        <v>184</v>
      </c>
      <c r="G156" s="144" t="s">
        <v>165</v>
      </c>
      <c r="H156" s="145">
        <v>237.696</v>
      </c>
      <c r="I156" s="146"/>
      <c r="J156" s="147">
        <f t="shared" si="0"/>
        <v>0</v>
      </c>
      <c r="K156" s="148"/>
      <c r="L156" s="29"/>
      <c r="M156" s="149" t="s">
        <v>1</v>
      </c>
      <c r="N156" s="150" t="s">
        <v>39</v>
      </c>
      <c r="P156" s="151">
        <f t="shared" si="1"/>
        <v>0</v>
      </c>
      <c r="Q156" s="151">
        <v>0</v>
      </c>
      <c r="R156" s="151">
        <f t="shared" si="2"/>
        <v>0</v>
      </c>
      <c r="S156" s="151">
        <v>0</v>
      </c>
      <c r="T156" s="152">
        <f t="shared" si="3"/>
        <v>0</v>
      </c>
      <c r="AR156" s="153" t="s">
        <v>166</v>
      </c>
      <c r="AT156" s="153" t="s">
        <v>162</v>
      </c>
      <c r="AU156" s="153" t="s">
        <v>85</v>
      </c>
      <c r="AY156" s="14" t="s">
        <v>160</v>
      </c>
      <c r="BE156" s="154">
        <f t="shared" si="4"/>
        <v>0</v>
      </c>
      <c r="BF156" s="154">
        <f t="shared" si="5"/>
        <v>0</v>
      </c>
      <c r="BG156" s="154">
        <f t="shared" si="6"/>
        <v>0</v>
      </c>
      <c r="BH156" s="154">
        <f t="shared" si="7"/>
        <v>0</v>
      </c>
      <c r="BI156" s="154">
        <f t="shared" si="8"/>
        <v>0</v>
      </c>
      <c r="BJ156" s="14" t="s">
        <v>85</v>
      </c>
      <c r="BK156" s="154">
        <f t="shared" si="9"/>
        <v>0</v>
      </c>
      <c r="BL156" s="14" t="s">
        <v>166</v>
      </c>
      <c r="BM156" s="153" t="s">
        <v>185</v>
      </c>
    </row>
    <row r="157" spans="2:65" s="1" customFormat="1" ht="44.25" customHeight="1">
      <c r="B157" s="140"/>
      <c r="C157" s="141" t="s">
        <v>186</v>
      </c>
      <c r="D157" s="141" t="s">
        <v>162</v>
      </c>
      <c r="E157" s="142" t="s">
        <v>187</v>
      </c>
      <c r="F157" s="143" t="s">
        <v>188</v>
      </c>
      <c r="G157" s="144" t="s">
        <v>165</v>
      </c>
      <c r="H157" s="145">
        <v>2852.3519999999999</v>
      </c>
      <c r="I157" s="146"/>
      <c r="J157" s="147">
        <f t="shared" si="0"/>
        <v>0</v>
      </c>
      <c r="K157" s="148"/>
      <c r="L157" s="29"/>
      <c r="M157" s="149" t="s">
        <v>1</v>
      </c>
      <c r="N157" s="150" t="s">
        <v>39</v>
      </c>
      <c r="P157" s="151">
        <f t="shared" si="1"/>
        <v>0</v>
      </c>
      <c r="Q157" s="151">
        <v>0</v>
      </c>
      <c r="R157" s="151">
        <f t="shared" si="2"/>
        <v>0</v>
      </c>
      <c r="S157" s="151">
        <v>0</v>
      </c>
      <c r="T157" s="152">
        <f t="shared" si="3"/>
        <v>0</v>
      </c>
      <c r="AR157" s="153" t="s">
        <v>166</v>
      </c>
      <c r="AT157" s="153" t="s">
        <v>162</v>
      </c>
      <c r="AU157" s="153" t="s">
        <v>85</v>
      </c>
      <c r="AY157" s="14" t="s">
        <v>160</v>
      </c>
      <c r="BE157" s="154">
        <f t="shared" si="4"/>
        <v>0</v>
      </c>
      <c r="BF157" s="154">
        <f t="shared" si="5"/>
        <v>0</v>
      </c>
      <c r="BG157" s="154">
        <f t="shared" si="6"/>
        <v>0</v>
      </c>
      <c r="BH157" s="154">
        <f t="shared" si="7"/>
        <v>0</v>
      </c>
      <c r="BI157" s="154">
        <f t="shared" si="8"/>
        <v>0</v>
      </c>
      <c r="BJ157" s="14" t="s">
        <v>85</v>
      </c>
      <c r="BK157" s="154">
        <f t="shared" si="9"/>
        <v>0</v>
      </c>
      <c r="BL157" s="14" t="s">
        <v>166</v>
      </c>
      <c r="BM157" s="153" t="s">
        <v>189</v>
      </c>
    </row>
    <row r="158" spans="2:65" s="1" customFormat="1" ht="21.75" customHeight="1">
      <c r="B158" s="140"/>
      <c r="C158" s="141" t="s">
        <v>190</v>
      </c>
      <c r="D158" s="141" t="s">
        <v>162</v>
      </c>
      <c r="E158" s="142" t="s">
        <v>191</v>
      </c>
      <c r="F158" s="143" t="s">
        <v>192</v>
      </c>
      <c r="G158" s="144" t="s">
        <v>165</v>
      </c>
      <c r="H158" s="145">
        <v>117.21599999999999</v>
      </c>
      <c r="I158" s="146"/>
      <c r="J158" s="147">
        <f t="shared" si="0"/>
        <v>0</v>
      </c>
      <c r="K158" s="148"/>
      <c r="L158" s="29"/>
      <c r="M158" s="149" t="s">
        <v>1</v>
      </c>
      <c r="N158" s="150" t="s">
        <v>39</v>
      </c>
      <c r="P158" s="151">
        <f t="shared" si="1"/>
        <v>0</v>
      </c>
      <c r="Q158" s="151">
        <v>0</v>
      </c>
      <c r="R158" s="151">
        <f t="shared" si="2"/>
        <v>0</v>
      </c>
      <c r="S158" s="151">
        <v>0</v>
      </c>
      <c r="T158" s="152">
        <f t="shared" si="3"/>
        <v>0</v>
      </c>
      <c r="AR158" s="153" t="s">
        <v>166</v>
      </c>
      <c r="AT158" s="153" t="s">
        <v>162</v>
      </c>
      <c r="AU158" s="153" t="s">
        <v>85</v>
      </c>
      <c r="AY158" s="14" t="s">
        <v>160</v>
      </c>
      <c r="BE158" s="154">
        <f t="shared" si="4"/>
        <v>0</v>
      </c>
      <c r="BF158" s="154">
        <f t="shared" si="5"/>
        <v>0</v>
      </c>
      <c r="BG158" s="154">
        <f t="shared" si="6"/>
        <v>0</v>
      </c>
      <c r="BH158" s="154">
        <f t="shared" si="7"/>
        <v>0</v>
      </c>
      <c r="BI158" s="154">
        <f t="shared" si="8"/>
        <v>0</v>
      </c>
      <c r="BJ158" s="14" t="s">
        <v>85</v>
      </c>
      <c r="BK158" s="154">
        <f t="shared" si="9"/>
        <v>0</v>
      </c>
      <c r="BL158" s="14" t="s">
        <v>166</v>
      </c>
      <c r="BM158" s="153" t="s">
        <v>193</v>
      </c>
    </row>
    <row r="159" spans="2:65" s="1" customFormat="1" ht="24.25" customHeight="1">
      <c r="B159" s="140"/>
      <c r="C159" s="141" t="s">
        <v>194</v>
      </c>
      <c r="D159" s="141" t="s">
        <v>162</v>
      </c>
      <c r="E159" s="142" t="s">
        <v>195</v>
      </c>
      <c r="F159" s="143" t="s">
        <v>196</v>
      </c>
      <c r="G159" s="144" t="s">
        <v>165</v>
      </c>
      <c r="H159" s="145">
        <v>340.90600000000001</v>
      </c>
      <c r="I159" s="146"/>
      <c r="J159" s="147">
        <f t="shared" si="0"/>
        <v>0</v>
      </c>
      <c r="K159" s="148"/>
      <c r="L159" s="29"/>
      <c r="M159" s="149" t="s">
        <v>1</v>
      </c>
      <c r="N159" s="150" t="s">
        <v>39</v>
      </c>
      <c r="P159" s="151">
        <f t="shared" si="1"/>
        <v>0</v>
      </c>
      <c r="Q159" s="151">
        <v>0</v>
      </c>
      <c r="R159" s="151">
        <f t="shared" si="2"/>
        <v>0</v>
      </c>
      <c r="S159" s="151">
        <v>0</v>
      </c>
      <c r="T159" s="152">
        <f t="shared" si="3"/>
        <v>0</v>
      </c>
      <c r="AR159" s="153" t="s">
        <v>166</v>
      </c>
      <c r="AT159" s="153" t="s">
        <v>162</v>
      </c>
      <c r="AU159" s="153" t="s">
        <v>85</v>
      </c>
      <c r="AY159" s="14" t="s">
        <v>160</v>
      </c>
      <c r="BE159" s="154">
        <f t="shared" si="4"/>
        <v>0</v>
      </c>
      <c r="BF159" s="154">
        <f t="shared" si="5"/>
        <v>0</v>
      </c>
      <c r="BG159" s="154">
        <f t="shared" si="6"/>
        <v>0</v>
      </c>
      <c r="BH159" s="154">
        <f t="shared" si="7"/>
        <v>0</v>
      </c>
      <c r="BI159" s="154">
        <f t="shared" si="8"/>
        <v>0</v>
      </c>
      <c r="BJ159" s="14" t="s">
        <v>85</v>
      </c>
      <c r="BK159" s="154">
        <f t="shared" si="9"/>
        <v>0</v>
      </c>
      <c r="BL159" s="14" t="s">
        <v>166</v>
      </c>
      <c r="BM159" s="153" t="s">
        <v>197</v>
      </c>
    </row>
    <row r="160" spans="2:65" s="1" customFormat="1" ht="33" customHeight="1">
      <c r="B160" s="140"/>
      <c r="C160" s="141" t="s">
        <v>198</v>
      </c>
      <c r="D160" s="141" t="s">
        <v>162</v>
      </c>
      <c r="E160" s="142" t="s">
        <v>199</v>
      </c>
      <c r="F160" s="143" t="s">
        <v>200</v>
      </c>
      <c r="G160" s="144" t="s">
        <v>165</v>
      </c>
      <c r="H160" s="145">
        <v>126.8</v>
      </c>
      <c r="I160" s="146"/>
      <c r="J160" s="147">
        <f t="shared" si="0"/>
        <v>0</v>
      </c>
      <c r="K160" s="148"/>
      <c r="L160" s="29"/>
      <c r="M160" s="149" t="s">
        <v>1</v>
      </c>
      <c r="N160" s="150" t="s">
        <v>39</v>
      </c>
      <c r="P160" s="151">
        <f t="shared" si="1"/>
        <v>0</v>
      </c>
      <c r="Q160" s="151">
        <v>0</v>
      </c>
      <c r="R160" s="151">
        <f t="shared" si="2"/>
        <v>0</v>
      </c>
      <c r="S160" s="151">
        <v>0</v>
      </c>
      <c r="T160" s="152">
        <f t="shared" si="3"/>
        <v>0</v>
      </c>
      <c r="AR160" s="153" t="s">
        <v>166</v>
      </c>
      <c r="AT160" s="153" t="s">
        <v>162</v>
      </c>
      <c r="AU160" s="153" t="s">
        <v>85</v>
      </c>
      <c r="AY160" s="14" t="s">
        <v>160</v>
      </c>
      <c r="BE160" s="154">
        <f t="shared" si="4"/>
        <v>0</v>
      </c>
      <c r="BF160" s="154">
        <f t="shared" si="5"/>
        <v>0</v>
      </c>
      <c r="BG160" s="154">
        <f t="shared" si="6"/>
        <v>0</v>
      </c>
      <c r="BH160" s="154">
        <f t="shared" si="7"/>
        <v>0</v>
      </c>
      <c r="BI160" s="154">
        <f t="shared" si="8"/>
        <v>0</v>
      </c>
      <c r="BJ160" s="14" t="s">
        <v>85</v>
      </c>
      <c r="BK160" s="154">
        <f t="shared" si="9"/>
        <v>0</v>
      </c>
      <c r="BL160" s="14" t="s">
        <v>166</v>
      </c>
      <c r="BM160" s="153" t="s">
        <v>201</v>
      </c>
    </row>
    <row r="161" spans="2:65" s="1" customFormat="1" ht="21.75" customHeight="1">
      <c r="B161" s="140"/>
      <c r="C161" s="141" t="s">
        <v>202</v>
      </c>
      <c r="D161" s="141" t="s">
        <v>162</v>
      </c>
      <c r="E161" s="142" t="s">
        <v>203</v>
      </c>
      <c r="F161" s="143" t="s">
        <v>204</v>
      </c>
      <c r="G161" s="144" t="s">
        <v>165</v>
      </c>
      <c r="H161" s="145">
        <v>364.49599999999998</v>
      </c>
      <c r="I161" s="146"/>
      <c r="J161" s="147">
        <f t="shared" si="0"/>
        <v>0</v>
      </c>
      <c r="K161" s="148"/>
      <c r="L161" s="29"/>
      <c r="M161" s="149" t="s">
        <v>1</v>
      </c>
      <c r="N161" s="150" t="s">
        <v>39</v>
      </c>
      <c r="P161" s="151">
        <f t="shared" si="1"/>
        <v>0</v>
      </c>
      <c r="Q161" s="151">
        <v>0</v>
      </c>
      <c r="R161" s="151">
        <f t="shared" si="2"/>
        <v>0</v>
      </c>
      <c r="S161" s="151">
        <v>0</v>
      </c>
      <c r="T161" s="152">
        <f t="shared" si="3"/>
        <v>0</v>
      </c>
      <c r="AR161" s="153" t="s">
        <v>166</v>
      </c>
      <c r="AT161" s="153" t="s">
        <v>162</v>
      </c>
      <c r="AU161" s="153" t="s">
        <v>85</v>
      </c>
      <c r="AY161" s="14" t="s">
        <v>160</v>
      </c>
      <c r="BE161" s="154">
        <f t="shared" si="4"/>
        <v>0</v>
      </c>
      <c r="BF161" s="154">
        <f t="shared" si="5"/>
        <v>0</v>
      </c>
      <c r="BG161" s="154">
        <f t="shared" si="6"/>
        <v>0</v>
      </c>
      <c r="BH161" s="154">
        <f t="shared" si="7"/>
        <v>0</v>
      </c>
      <c r="BI161" s="154">
        <f t="shared" si="8"/>
        <v>0</v>
      </c>
      <c r="BJ161" s="14" t="s">
        <v>85</v>
      </c>
      <c r="BK161" s="154">
        <f t="shared" si="9"/>
        <v>0</v>
      </c>
      <c r="BL161" s="14" t="s">
        <v>166</v>
      </c>
      <c r="BM161" s="153" t="s">
        <v>205</v>
      </c>
    </row>
    <row r="162" spans="2:65" s="1" customFormat="1" ht="24.25" customHeight="1">
      <c r="B162" s="140"/>
      <c r="C162" s="141" t="s">
        <v>206</v>
      </c>
      <c r="D162" s="141" t="s">
        <v>162</v>
      </c>
      <c r="E162" s="142" t="s">
        <v>207</v>
      </c>
      <c r="F162" s="143" t="s">
        <v>208</v>
      </c>
      <c r="G162" s="144" t="s">
        <v>209</v>
      </c>
      <c r="H162" s="145">
        <v>237.696</v>
      </c>
      <c r="I162" s="146"/>
      <c r="J162" s="147">
        <f t="shared" si="0"/>
        <v>0</v>
      </c>
      <c r="K162" s="148"/>
      <c r="L162" s="29"/>
      <c r="M162" s="149" t="s">
        <v>1</v>
      </c>
      <c r="N162" s="150" t="s">
        <v>39</v>
      </c>
      <c r="P162" s="151">
        <f t="shared" si="1"/>
        <v>0</v>
      </c>
      <c r="Q162" s="151">
        <v>0</v>
      </c>
      <c r="R162" s="151">
        <f t="shared" si="2"/>
        <v>0</v>
      </c>
      <c r="S162" s="151">
        <v>0</v>
      </c>
      <c r="T162" s="152">
        <f t="shared" si="3"/>
        <v>0</v>
      </c>
      <c r="AR162" s="153" t="s">
        <v>166</v>
      </c>
      <c r="AT162" s="153" t="s">
        <v>162</v>
      </c>
      <c r="AU162" s="153" t="s">
        <v>85</v>
      </c>
      <c r="AY162" s="14" t="s">
        <v>160</v>
      </c>
      <c r="BE162" s="154">
        <f t="shared" si="4"/>
        <v>0</v>
      </c>
      <c r="BF162" s="154">
        <f t="shared" si="5"/>
        <v>0</v>
      </c>
      <c r="BG162" s="154">
        <f t="shared" si="6"/>
        <v>0</v>
      </c>
      <c r="BH162" s="154">
        <f t="shared" si="7"/>
        <v>0</v>
      </c>
      <c r="BI162" s="154">
        <f t="shared" si="8"/>
        <v>0</v>
      </c>
      <c r="BJ162" s="14" t="s">
        <v>85</v>
      </c>
      <c r="BK162" s="154">
        <f t="shared" si="9"/>
        <v>0</v>
      </c>
      <c r="BL162" s="14" t="s">
        <v>166</v>
      </c>
      <c r="BM162" s="153" t="s">
        <v>210</v>
      </c>
    </row>
    <row r="163" spans="2:65" s="1" customFormat="1" ht="24.25" customHeight="1">
      <c r="B163" s="140"/>
      <c r="C163" s="141" t="s">
        <v>211</v>
      </c>
      <c r="D163" s="141" t="s">
        <v>162</v>
      </c>
      <c r="E163" s="142" t="s">
        <v>212</v>
      </c>
      <c r="F163" s="143" t="s">
        <v>213</v>
      </c>
      <c r="G163" s="144" t="s">
        <v>165</v>
      </c>
      <c r="H163" s="145">
        <v>45.037999999999997</v>
      </c>
      <c r="I163" s="146"/>
      <c r="J163" s="147">
        <f t="shared" si="0"/>
        <v>0</v>
      </c>
      <c r="K163" s="148"/>
      <c r="L163" s="29"/>
      <c r="M163" s="149" t="s">
        <v>1</v>
      </c>
      <c r="N163" s="150" t="s">
        <v>39</v>
      </c>
      <c r="P163" s="151">
        <f t="shared" si="1"/>
        <v>0</v>
      </c>
      <c r="Q163" s="151">
        <v>0</v>
      </c>
      <c r="R163" s="151">
        <f t="shared" si="2"/>
        <v>0</v>
      </c>
      <c r="S163" s="151">
        <v>0</v>
      </c>
      <c r="T163" s="152">
        <f t="shared" si="3"/>
        <v>0</v>
      </c>
      <c r="AR163" s="153" t="s">
        <v>166</v>
      </c>
      <c r="AT163" s="153" t="s">
        <v>162</v>
      </c>
      <c r="AU163" s="153" t="s">
        <v>85</v>
      </c>
      <c r="AY163" s="14" t="s">
        <v>160</v>
      </c>
      <c r="BE163" s="154">
        <f t="shared" si="4"/>
        <v>0</v>
      </c>
      <c r="BF163" s="154">
        <f t="shared" si="5"/>
        <v>0</v>
      </c>
      <c r="BG163" s="154">
        <f t="shared" si="6"/>
        <v>0</v>
      </c>
      <c r="BH163" s="154">
        <f t="shared" si="7"/>
        <v>0</v>
      </c>
      <c r="BI163" s="154">
        <f t="shared" si="8"/>
        <v>0</v>
      </c>
      <c r="BJ163" s="14" t="s">
        <v>85</v>
      </c>
      <c r="BK163" s="154">
        <f t="shared" si="9"/>
        <v>0</v>
      </c>
      <c r="BL163" s="14" t="s">
        <v>166</v>
      </c>
      <c r="BM163" s="153" t="s">
        <v>214</v>
      </c>
    </row>
    <row r="164" spans="2:65" s="1" customFormat="1" ht="24.25" customHeight="1">
      <c r="B164" s="140"/>
      <c r="C164" s="141" t="s">
        <v>215</v>
      </c>
      <c r="D164" s="141" t="s">
        <v>162</v>
      </c>
      <c r="E164" s="142" t="s">
        <v>216</v>
      </c>
      <c r="F164" s="143" t="s">
        <v>217</v>
      </c>
      <c r="G164" s="144" t="s">
        <v>165</v>
      </c>
      <c r="H164" s="145">
        <v>117.21599999999999</v>
      </c>
      <c r="I164" s="146"/>
      <c r="J164" s="147">
        <f t="shared" si="0"/>
        <v>0</v>
      </c>
      <c r="K164" s="148"/>
      <c r="L164" s="29"/>
      <c r="M164" s="149" t="s">
        <v>1</v>
      </c>
      <c r="N164" s="150" t="s">
        <v>39</v>
      </c>
      <c r="P164" s="151">
        <f t="shared" si="1"/>
        <v>0</v>
      </c>
      <c r="Q164" s="151">
        <v>0</v>
      </c>
      <c r="R164" s="151">
        <f t="shared" si="2"/>
        <v>0</v>
      </c>
      <c r="S164" s="151">
        <v>0</v>
      </c>
      <c r="T164" s="152">
        <f t="shared" si="3"/>
        <v>0</v>
      </c>
      <c r="AR164" s="153" t="s">
        <v>166</v>
      </c>
      <c r="AT164" s="153" t="s">
        <v>162</v>
      </c>
      <c r="AU164" s="153" t="s">
        <v>85</v>
      </c>
      <c r="AY164" s="14" t="s">
        <v>160</v>
      </c>
      <c r="BE164" s="154">
        <f t="shared" si="4"/>
        <v>0</v>
      </c>
      <c r="BF164" s="154">
        <f t="shared" si="5"/>
        <v>0</v>
      </c>
      <c r="BG164" s="154">
        <f t="shared" si="6"/>
        <v>0</v>
      </c>
      <c r="BH164" s="154">
        <f t="shared" si="7"/>
        <v>0</v>
      </c>
      <c r="BI164" s="154">
        <f t="shared" si="8"/>
        <v>0</v>
      </c>
      <c r="BJ164" s="14" t="s">
        <v>85</v>
      </c>
      <c r="BK164" s="154">
        <f t="shared" si="9"/>
        <v>0</v>
      </c>
      <c r="BL164" s="14" t="s">
        <v>166</v>
      </c>
      <c r="BM164" s="153" t="s">
        <v>218</v>
      </c>
    </row>
    <row r="165" spans="2:65" s="1" customFormat="1" ht="16.5" customHeight="1">
      <c r="B165" s="140"/>
      <c r="C165" s="155" t="s">
        <v>219</v>
      </c>
      <c r="D165" s="155" t="s">
        <v>220</v>
      </c>
      <c r="E165" s="156" t="s">
        <v>221</v>
      </c>
      <c r="F165" s="157" t="s">
        <v>222</v>
      </c>
      <c r="G165" s="158" t="s">
        <v>209</v>
      </c>
      <c r="H165" s="159">
        <v>67.007999999999996</v>
      </c>
      <c r="I165" s="160"/>
      <c r="J165" s="161">
        <f t="shared" si="0"/>
        <v>0</v>
      </c>
      <c r="K165" s="162"/>
      <c r="L165" s="163"/>
      <c r="M165" s="164" t="s">
        <v>1</v>
      </c>
      <c r="N165" s="165" t="s">
        <v>39</v>
      </c>
      <c r="P165" s="151">
        <f t="shared" si="1"/>
        <v>0</v>
      </c>
      <c r="Q165" s="151">
        <v>1</v>
      </c>
      <c r="R165" s="151">
        <f t="shared" si="2"/>
        <v>67.007999999999996</v>
      </c>
      <c r="S165" s="151">
        <v>0</v>
      </c>
      <c r="T165" s="152">
        <f t="shared" si="3"/>
        <v>0</v>
      </c>
      <c r="AR165" s="153" t="s">
        <v>190</v>
      </c>
      <c r="AT165" s="153" t="s">
        <v>220</v>
      </c>
      <c r="AU165" s="153" t="s">
        <v>85</v>
      </c>
      <c r="AY165" s="14" t="s">
        <v>160</v>
      </c>
      <c r="BE165" s="154">
        <f t="shared" si="4"/>
        <v>0</v>
      </c>
      <c r="BF165" s="154">
        <f t="shared" si="5"/>
        <v>0</v>
      </c>
      <c r="BG165" s="154">
        <f t="shared" si="6"/>
        <v>0</v>
      </c>
      <c r="BH165" s="154">
        <f t="shared" si="7"/>
        <v>0</v>
      </c>
      <c r="BI165" s="154">
        <f t="shared" si="8"/>
        <v>0</v>
      </c>
      <c r="BJ165" s="14" t="s">
        <v>85</v>
      </c>
      <c r="BK165" s="154">
        <f t="shared" si="9"/>
        <v>0</v>
      </c>
      <c r="BL165" s="14" t="s">
        <v>166</v>
      </c>
      <c r="BM165" s="153" t="s">
        <v>223</v>
      </c>
    </row>
    <row r="166" spans="2:65" s="1" customFormat="1" ht="21.75" customHeight="1">
      <c r="B166" s="140"/>
      <c r="C166" s="141" t="s">
        <v>224</v>
      </c>
      <c r="D166" s="141" t="s">
        <v>162</v>
      </c>
      <c r="E166" s="142" t="s">
        <v>225</v>
      </c>
      <c r="F166" s="143" t="s">
        <v>226</v>
      </c>
      <c r="G166" s="144" t="s">
        <v>227</v>
      </c>
      <c r="H166" s="145">
        <v>368</v>
      </c>
      <c r="I166" s="146"/>
      <c r="J166" s="147">
        <f t="shared" si="0"/>
        <v>0</v>
      </c>
      <c r="K166" s="148"/>
      <c r="L166" s="29"/>
      <c r="M166" s="149" t="s">
        <v>1</v>
      </c>
      <c r="N166" s="150" t="s">
        <v>39</v>
      </c>
      <c r="P166" s="151">
        <f t="shared" si="1"/>
        <v>0</v>
      </c>
      <c r="Q166" s="151">
        <v>0</v>
      </c>
      <c r="R166" s="151">
        <f t="shared" si="2"/>
        <v>0</v>
      </c>
      <c r="S166" s="151">
        <v>0</v>
      </c>
      <c r="T166" s="152">
        <f t="shared" si="3"/>
        <v>0</v>
      </c>
      <c r="AR166" s="153" t="s">
        <v>166</v>
      </c>
      <c r="AT166" s="153" t="s">
        <v>162</v>
      </c>
      <c r="AU166" s="153" t="s">
        <v>85</v>
      </c>
      <c r="AY166" s="14" t="s">
        <v>160</v>
      </c>
      <c r="BE166" s="154">
        <f t="shared" si="4"/>
        <v>0</v>
      </c>
      <c r="BF166" s="154">
        <f t="shared" si="5"/>
        <v>0</v>
      </c>
      <c r="BG166" s="154">
        <f t="shared" si="6"/>
        <v>0</v>
      </c>
      <c r="BH166" s="154">
        <f t="shared" si="7"/>
        <v>0</v>
      </c>
      <c r="BI166" s="154">
        <f t="shared" si="8"/>
        <v>0</v>
      </c>
      <c r="BJ166" s="14" t="s">
        <v>85</v>
      </c>
      <c r="BK166" s="154">
        <f t="shared" si="9"/>
        <v>0</v>
      </c>
      <c r="BL166" s="14" t="s">
        <v>166</v>
      </c>
      <c r="BM166" s="153" t="s">
        <v>228</v>
      </c>
    </row>
    <row r="167" spans="2:65" s="11" customFormat="1" ht="22.75" customHeight="1">
      <c r="B167" s="128"/>
      <c r="D167" s="129" t="s">
        <v>72</v>
      </c>
      <c r="E167" s="138" t="s">
        <v>85</v>
      </c>
      <c r="F167" s="138" t="s">
        <v>229</v>
      </c>
      <c r="I167" s="131"/>
      <c r="J167" s="139">
        <f>BK167</f>
        <v>0</v>
      </c>
      <c r="L167" s="128"/>
      <c r="M167" s="133"/>
      <c r="P167" s="134">
        <f>SUM(P168:P179)</f>
        <v>0</v>
      </c>
      <c r="R167" s="134">
        <f>SUM(R168:R179)</f>
        <v>208.67595525999994</v>
      </c>
      <c r="T167" s="135">
        <f>SUM(T168:T179)</f>
        <v>0</v>
      </c>
      <c r="AR167" s="129" t="s">
        <v>80</v>
      </c>
      <c r="AT167" s="136" t="s">
        <v>72</v>
      </c>
      <c r="AU167" s="136" t="s">
        <v>80</v>
      </c>
      <c r="AY167" s="129" t="s">
        <v>160</v>
      </c>
      <c r="BK167" s="137">
        <f>SUM(BK168:BK179)</f>
        <v>0</v>
      </c>
    </row>
    <row r="168" spans="2:65" s="1" customFormat="1" ht="24.25" customHeight="1">
      <c r="B168" s="140"/>
      <c r="C168" s="141" t="s">
        <v>230</v>
      </c>
      <c r="D168" s="141" t="s">
        <v>162</v>
      </c>
      <c r="E168" s="142" t="s">
        <v>231</v>
      </c>
      <c r="F168" s="143" t="s">
        <v>232</v>
      </c>
      <c r="G168" s="144" t="s">
        <v>165</v>
      </c>
      <c r="H168" s="145">
        <v>2.6960000000000002</v>
      </c>
      <c r="I168" s="146"/>
      <c r="J168" s="147">
        <f t="shared" ref="J168:J179" si="10">ROUND(I168*H168,2)</f>
        <v>0</v>
      </c>
      <c r="K168" s="148"/>
      <c r="L168" s="29"/>
      <c r="M168" s="149" t="s">
        <v>1</v>
      </c>
      <c r="N168" s="150" t="s">
        <v>39</v>
      </c>
      <c r="P168" s="151">
        <f t="shared" ref="P168:P179" si="11">O168*H168</f>
        <v>0</v>
      </c>
      <c r="Q168" s="151">
        <v>2.0699999999999998</v>
      </c>
      <c r="R168" s="151">
        <f t="shared" ref="R168:R179" si="12">Q168*H168</f>
        <v>5.5807200000000003</v>
      </c>
      <c r="S168" s="151">
        <v>0</v>
      </c>
      <c r="T168" s="152">
        <f t="shared" ref="T168:T179" si="13">S168*H168</f>
        <v>0</v>
      </c>
      <c r="AR168" s="153" t="s">
        <v>166</v>
      </c>
      <c r="AT168" s="153" t="s">
        <v>162</v>
      </c>
      <c r="AU168" s="153" t="s">
        <v>85</v>
      </c>
      <c r="AY168" s="14" t="s">
        <v>160</v>
      </c>
      <c r="BE168" s="154">
        <f t="shared" ref="BE168:BE179" si="14">IF(N168="základná",J168,0)</f>
        <v>0</v>
      </c>
      <c r="BF168" s="154">
        <f t="shared" ref="BF168:BF179" si="15">IF(N168="znížená",J168,0)</f>
        <v>0</v>
      </c>
      <c r="BG168" s="154">
        <f t="shared" ref="BG168:BG179" si="16">IF(N168="zákl. prenesená",J168,0)</f>
        <v>0</v>
      </c>
      <c r="BH168" s="154">
        <f t="shared" ref="BH168:BH179" si="17">IF(N168="zníž. prenesená",J168,0)</f>
        <v>0</v>
      </c>
      <c r="BI168" s="154">
        <f t="shared" ref="BI168:BI179" si="18">IF(N168="nulová",J168,0)</f>
        <v>0</v>
      </c>
      <c r="BJ168" s="14" t="s">
        <v>85</v>
      </c>
      <c r="BK168" s="154">
        <f t="shared" ref="BK168:BK179" si="19">ROUND(I168*H168,2)</f>
        <v>0</v>
      </c>
      <c r="BL168" s="14" t="s">
        <v>166</v>
      </c>
      <c r="BM168" s="153" t="s">
        <v>233</v>
      </c>
    </row>
    <row r="169" spans="2:65" s="1" customFormat="1" ht="33" customHeight="1">
      <c r="B169" s="140"/>
      <c r="C169" s="141" t="s">
        <v>234</v>
      </c>
      <c r="D169" s="141" t="s">
        <v>162</v>
      </c>
      <c r="E169" s="142" t="s">
        <v>235</v>
      </c>
      <c r="F169" s="143" t="s">
        <v>236</v>
      </c>
      <c r="G169" s="144" t="s">
        <v>165</v>
      </c>
      <c r="H169" s="145">
        <v>64.427999999999997</v>
      </c>
      <c r="I169" s="146"/>
      <c r="J169" s="147">
        <f t="shared" si="10"/>
        <v>0</v>
      </c>
      <c r="K169" s="148"/>
      <c r="L169" s="29"/>
      <c r="M169" s="149" t="s">
        <v>1</v>
      </c>
      <c r="N169" s="150" t="s">
        <v>39</v>
      </c>
      <c r="P169" s="151">
        <f t="shared" si="11"/>
        <v>0</v>
      </c>
      <c r="Q169" s="151">
        <v>2.0699999999999998</v>
      </c>
      <c r="R169" s="151">
        <f t="shared" si="12"/>
        <v>133.36595999999997</v>
      </c>
      <c r="S169" s="151">
        <v>0</v>
      </c>
      <c r="T169" s="152">
        <f t="shared" si="13"/>
        <v>0</v>
      </c>
      <c r="AR169" s="153" t="s">
        <v>166</v>
      </c>
      <c r="AT169" s="153" t="s">
        <v>162</v>
      </c>
      <c r="AU169" s="153" t="s">
        <v>85</v>
      </c>
      <c r="AY169" s="14" t="s">
        <v>160</v>
      </c>
      <c r="BE169" s="154">
        <f t="shared" si="14"/>
        <v>0</v>
      </c>
      <c r="BF169" s="154">
        <f t="shared" si="15"/>
        <v>0</v>
      </c>
      <c r="BG169" s="154">
        <f t="shared" si="16"/>
        <v>0</v>
      </c>
      <c r="BH169" s="154">
        <f t="shared" si="17"/>
        <v>0</v>
      </c>
      <c r="BI169" s="154">
        <f t="shared" si="18"/>
        <v>0</v>
      </c>
      <c r="BJ169" s="14" t="s">
        <v>85</v>
      </c>
      <c r="BK169" s="154">
        <f t="shared" si="19"/>
        <v>0</v>
      </c>
      <c r="BL169" s="14" t="s">
        <v>166</v>
      </c>
      <c r="BM169" s="153" t="s">
        <v>237</v>
      </c>
    </row>
    <row r="170" spans="2:65" s="1" customFormat="1" ht="24.25" customHeight="1">
      <c r="B170" s="140"/>
      <c r="C170" s="141" t="s">
        <v>238</v>
      </c>
      <c r="D170" s="141" t="s">
        <v>162</v>
      </c>
      <c r="E170" s="142" t="s">
        <v>239</v>
      </c>
      <c r="F170" s="143" t="s">
        <v>240</v>
      </c>
      <c r="G170" s="144" t="s">
        <v>227</v>
      </c>
      <c r="H170" s="145">
        <v>10.71</v>
      </c>
      <c r="I170" s="146"/>
      <c r="J170" s="147">
        <f t="shared" si="10"/>
        <v>0</v>
      </c>
      <c r="K170" s="148"/>
      <c r="L170" s="29"/>
      <c r="M170" s="149" t="s">
        <v>1</v>
      </c>
      <c r="N170" s="150" t="s">
        <v>39</v>
      </c>
      <c r="P170" s="151">
        <f t="shared" si="11"/>
        <v>0</v>
      </c>
      <c r="Q170" s="151">
        <v>3.7699999999999999E-3</v>
      </c>
      <c r="R170" s="151">
        <f t="shared" si="12"/>
        <v>4.0376700000000001E-2</v>
      </c>
      <c r="S170" s="151">
        <v>0</v>
      </c>
      <c r="T170" s="152">
        <f t="shared" si="13"/>
        <v>0</v>
      </c>
      <c r="AR170" s="153" t="s">
        <v>166</v>
      </c>
      <c r="AT170" s="153" t="s">
        <v>162</v>
      </c>
      <c r="AU170" s="153" t="s">
        <v>85</v>
      </c>
      <c r="AY170" s="14" t="s">
        <v>160</v>
      </c>
      <c r="BE170" s="154">
        <f t="shared" si="14"/>
        <v>0</v>
      </c>
      <c r="BF170" s="154">
        <f t="shared" si="15"/>
        <v>0</v>
      </c>
      <c r="BG170" s="154">
        <f t="shared" si="16"/>
        <v>0</v>
      </c>
      <c r="BH170" s="154">
        <f t="shared" si="17"/>
        <v>0</v>
      </c>
      <c r="BI170" s="154">
        <f t="shared" si="18"/>
        <v>0</v>
      </c>
      <c r="BJ170" s="14" t="s">
        <v>85</v>
      </c>
      <c r="BK170" s="154">
        <f t="shared" si="19"/>
        <v>0</v>
      </c>
      <c r="BL170" s="14" t="s">
        <v>166</v>
      </c>
      <c r="BM170" s="153" t="s">
        <v>241</v>
      </c>
    </row>
    <row r="171" spans="2:65" s="1" customFormat="1" ht="24.25" customHeight="1">
      <c r="B171" s="140"/>
      <c r="C171" s="141" t="s">
        <v>242</v>
      </c>
      <c r="D171" s="141" t="s">
        <v>162</v>
      </c>
      <c r="E171" s="142" t="s">
        <v>243</v>
      </c>
      <c r="F171" s="143" t="s">
        <v>244</v>
      </c>
      <c r="G171" s="144" t="s">
        <v>227</v>
      </c>
      <c r="H171" s="145">
        <v>10.71</v>
      </c>
      <c r="I171" s="146"/>
      <c r="J171" s="147">
        <f t="shared" si="10"/>
        <v>0</v>
      </c>
      <c r="K171" s="148"/>
      <c r="L171" s="29"/>
      <c r="M171" s="149" t="s">
        <v>1</v>
      </c>
      <c r="N171" s="150" t="s">
        <v>39</v>
      </c>
      <c r="P171" s="151">
        <f t="shared" si="11"/>
        <v>0</v>
      </c>
      <c r="Q171" s="151">
        <v>0</v>
      </c>
      <c r="R171" s="151">
        <f t="shared" si="12"/>
        <v>0</v>
      </c>
      <c r="S171" s="151">
        <v>0</v>
      </c>
      <c r="T171" s="152">
        <f t="shared" si="13"/>
        <v>0</v>
      </c>
      <c r="AR171" s="153" t="s">
        <v>166</v>
      </c>
      <c r="AT171" s="153" t="s">
        <v>162</v>
      </c>
      <c r="AU171" s="153" t="s">
        <v>85</v>
      </c>
      <c r="AY171" s="14" t="s">
        <v>160</v>
      </c>
      <c r="BE171" s="154">
        <f t="shared" si="14"/>
        <v>0</v>
      </c>
      <c r="BF171" s="154">
        <f t="shared" si="15"/>
        <v>0</v>
      </c>
      <c r="BG171" s="154">
        <f t="shared" si="16"/>
        <v>0</v>
      </c>
      <c r="BH171" s="154">
        <f t="shared" si="17"/>
        <v>0</v>
      </c>
      <c r="BI171" s="154">
        <f t="shared" si="18"/>
        <v>0</v>
      </c>
      <c r="BJ171" s="14" t="s">
        <v>85</v>
      </c>
      <c r="BK171" s="154">
        <f t="shared" si="19"/>
        <v>0</v>
      </c>
      <c r="BL171" s="14" t="s">
        <v>166</v>
      </c>
      <c r="BM171" s="153" t="s">
        <v>245</v>
      </c>
    </row>
    <row r="172" spans="2:65" s="1" customFormat="1" ht="16.5" customHeight="1">
      <c r="B172" s="140"/>
      <c r="C172" s="141" t="s">
        <v>246</v>
      </c>
      <c r="D172" s="141" t="s">
        <v>162</v>
      </c>
      <c r="E172" s="142" t="s">
        <v>247</v>
      </c>
      <c r="F172" s="143" t="s">
        <v>248</v>
      </c>
      <c r="G172" s="144" t="s">
        <v>209</v>
      </c>
      <c r="H172" s="145">
        <v>8.5000000000000006E-2</v>
      </c>
      <c r="I172" s="146"/>
      <c r="J172" s="147">
        <f t="shared" si="10"/>
        <v>0</v>
      </c>
      <c r="K172" s="148"/>
      <c r="L172" s="29"/>
      <c r="M172" s="149" t="s">
        <v>1</v>
      </c>
      <c r="N172" s="150" t="s">
        <v>39</v>
      </c>
      <c r="P172" s="151">
        <f t="shared" si="11"/>
        <v>0</v>
      </c>
      <c r="Q172" s="151">
        <v>1.20296</v>
      </c>
      <c r="R172" s="151">
        <f t="shared" si="12"/>
        <v>0.10225160000000001</v>
      </c>
      <c r="S172" s="151">
        <v>0</v>
      </c>
      <c r="T172" s="152">
        <f t="shared" si="13"/>
        <v>0</v>
      </c>
      <c r="AR172" s="153" t="s">
        <v>166</v>
      </c>
      <c r="AT172" s="153" t="s">
        <v>162</v>
      </c>
      <c r="AU172" s="153" t="s">
        <v>85</v>
      </c>
      <c r="AY172" s="14" t="s">
        <v>160</v>
      </c>
      <c r="BE172" s="154">
        <f t="shared" si="14"/>
        <v>0</v>
      </c>
      <c r="BF172" s="154">
        <f t="shared" si="15"/>
        <v>0</v>
      </c>
      <c r="BG172" s="154">
        <f t="shared" si="16"/>
        <v>0</v>
      </c>
      <c r="BH172" s="154">
        <f t="shared" si="17"/>
        <v>0</v>
      </c>
      <c r="BI172" s="154">
        <f t="shared" si="18"/>
        <v>0</v>
      </c>
      <c r="BJ172" s="14" t="s">
        <v>85</v>
      </c>
      <c r="BK172" s="154">
        <f t="shared" si="19"/>
        <v>0</v>
      </c>
      <c r="BL172" s="14" t="s">
        <v>166</v>
      </c>
      <c r="BM172" s="153" t="s">
        <v>249</v>
      </c>
    </row>
    <row r="173" spans="2:65" s="1" customFormat="1" ht="33" customHeight="1">
      <c r="B173" s="140"/>
      <c r="C173" s="141" t="s">
        <v>250</v>
      </c>
      <c r="D173" s="141" t="s">
        <v>162</v>
      </c>
      <c r="E173" s="142" t="s">
        <v>251</v>
      </c>
      <c r="F173" s="143" t="s">
        <v>252</v>
      </c>
      <c r="G173" s="144" t="s">
        <v>253</v>
      </c>
      <c r="H173" s="145">
        <v>22.4</v>
      </c>
      <c r="I173" s="146"/>
      <c r="J173" s="147">
        <f t="shared" si="10"/>
        <v>0</v>
      </c>
      <c r="K173" s="148"/>
      <c r="L173" s="29"/>
      <c r="M173" s="149" t="s">
        <v>1</v>
      </c>
      <c r="N173" s="150" t="s">
        <v>39</v>
      </c>
      <c r="P173" s="151">
        <f t="shared" si="11"/>
        <v>0</v>
      </c>
      <c r="Q173" s="151">
        <v>8.8999999999999995E-4</v>
      </c>
      <c r="R173" s="151">
        <f t="shared" si="12"/>
        <v>1.9935999999999999E-2</v>
      </c>
      <c r="S173" s="151">
        <v>0</v>
      </c>
      <c r="T173" s="152">
        <f t="shared" si="13"/>
        <v>0</v>
      </c>
      <c r="AR173" s="153" t="s">
        <v>166</v>
      </c>
      <c r="AT173" s="153" t="s">
        <v>162</v>
      </c>
      <c r="AU173" s="153" t="s">
        <v>85</v>
      </c>
      <c r="AY173" s="14" t="s">
        <v>160</v>
      </c>
      <c r="BE173" s="154">
        <f t="shared" si="14"/>
        <v>0</v>
      </c>
      <c r="BF173" s="154">
        <f t="shared" si="15"/>
        <v>0</v>
      </c>
      <c r="BG173" s="154">
        <f t="shared" si="16"/>
        <v>0</v>
      </c>
      <c r="BH173" s="154">
        <f t="shared" si="17"/>
        <v>0</v>
      </c>
      <c r="BI173" s="154">
        <f t="shared" si="18"/>
        <v>0</v>
      </c>
      <c r="BJ173" s="14" t="s">
        <v>85</v>
      </c>
      <c r="BK173" s="154">
        <f t="shared" si="19"/>
        <v>0</v>
      </c>
      <c r="BL173" s="14" t="s">
        <v>166</v>
      </c>
      <c r="BM173" s="153" t="s">
        <v>254</v>
      </c>
    </row>
    <row r="174" spans="2:65" s="1" customFormat="1" ht="24.25" customHeight="1">
      <c r="B174" s="140"/>
      <c r="C174" s="141" t="s">
        <v>7</v>
      </c>
      <c r="D174" s="141" t="s">
        <v>162</v>
      </c>
      <c r="E174" s="142" t="s">
        <v>255</v>
      </c>
      <c r="F174" s="143" t="s">
        <v>256</v>
      </c>
      <c r="G174" s="144" t="s">
        <v>165</v>
      </c>
      <c r="H174" s="145">
        <v>30.288</v>
      </c>
      <c r="I174" s="146"/>
      <c r="J174" s="147">
        <f t="shared" si="10"/>
        <v>0</v>
      </c>
      <c r="K174" s="148"/>
      <c r="L174" s="29"/>
      <c r="M174" s="149" t="s">
        <v>1</v>
      </c>
      <c r="N174" s="150" t="s">
        <v>39</v>
      </c>
      <c r="P174" s="151">
        <f t="shared" si="11"/>
        <v>0</v>
      </c>
      <c r="Q174" s="151">
        <v>2.2151299999999998</v>
      </c>
      <c r="R174" s="151">
        <f t="shared" si="12"/>
        <v>67.091857439999998</v>
      </c>
      <c r="S174" s="151">
        <v>0</v>
      </c>
      <c r="T174" s="152">
        <f t="shared" si="13"/>
        <v>0</v>
      </c>
      <c r="AR174" s="153" t="s">
        <v>166</v>
      </c>
      <c r="AT174" s="153" t="s">
        <v>162</v>
      </c>
      <c r="AU174" s="153" t="s">
        <v>85</v>
      </c>
      <c r="AY174" s="14" t="s">
        <v>160</v>
      </c>
      <c r="BE174" s="154">
        <f t="shared" si="14"/>
        <v>0</v>
      </c>
      <c r="BF174" s="154">
        <f t="shared" si="15"/>
        <v>0</v>
      </c>
      <c r="BG174" s="154">
        <f t="shared" si="16"/>
        <v>0</v>
      </c>
      <c r="BH174" s="154">
        <f t="shared" si="17"/>
        <v>0</v>
      </c>
      <c r="BI174" s="154">
        <f t="shared" si="18"/>
        <v>0</v>
      </c>
      <c r="BJ174" s="14" t="s">
        <v>85</v>
      </c>
      <c r="BK174" s="154">
        <f t="shared" si="19"/>
        <v>0</v>
      </c>
      <c r="BL174" s="14" t="s">
        <v>166</v>
      </c>
      <c r="BM174" s="153" t="s">
        <v>257</v>
      </c>
    </row>
    <row r="175" spans="2:65" s="1" customFormat="1" ht="21.75" customHeight="1">
      <c r="B175" s="140"/>
      <c r="C175" s="141" t="s">
        <v>258</v>
      </c>
      <c r="D175" s="141" t="s">
        <v>162</v>
      </c>
      <c r="E175" s="142" t="s">
        <v>259</v>
      </c>
      <c r="F175" s="143" t="s">
        <v>260</v>
      </c>
      <c r="G175" s="144" t="s">
        <v>227</v>
      </c>
      <c r="H175" s="145">
        <v>93.12</v>
      </c>
      <c r="I175" s="146"/>
      <c r="J175" s="147">
        <f t="shared" si="10"/>
        <v>0</v>
      </c>
      <c r="K175" s="148"/>
      <c r="L175" s="29"/>
      <c r="M175" s="149" t="s">
        <v>1</v>
      </c>
      <c r="N175" s="150" t="s">
        <v>39</v>
      </c>
      <c r="P175" s="151">
        <f t="shared" si="11"/>
        <v>0</v>
      </c>
      <c r="Q175" s="151">
        <v>3.7699999999999999E-3</v>
      </c>
      <c r="R175" s="151">
        <f t="shared" si="12"/>
        <v>0.3510624</v>
      </c>
      <c r="S175" s="151">
        <v>0</v>
      </c>
      <c r="T175" s="152">
        <f t="shared" si="13"/>
        <v>0</v>
      </c>
      <c r="AR175" s="153" t="s">
        <v>166</v>
      </c>
      <c r="AT175" s="153" t="s">
        <v>162</v>
      </c>
      <c r="AU175" s="153" t="s">
        <v>85</v>
      </c>
      <c r="AY175" s="14" t="s">
        <v>160</v>
      </c>
      <c r="BE175" s="154">
        <f t="shared" si="14"/>
        <v>0</v>
      </c>
      <c r="BF175" s="154">
        <f t="shared" si="15"/>
        <v>0</v>
      </c>
      <c r="BG175" s="154">
        <f t="shared" si="16"/>
        <v>0</v>
      </c>
      <c r="BH175" s="154">
        <f t="shared" si="17"/>
        <v>0</v>
      </c>
      <c r="BI175" s="154">
        <f t="shared" si="18"/>
        <v>0</v>
      </c>
      <c r="BJ175" s="14" t="s">
        <v>85</v>
      </c>
      <c r="BK175" s="154">
        <f t="shared" si="19"/>
        <v>0</v>
      </c>
      <c r="BL175" s="14" t="s">
        <v>166</v>
      </c>
      <c r="BM175" s="153" t="s">
        <v>261</v>
      </c>
    </row>
    <row r="176" spans="2:65" s="1" customFormat="1" ht="24.25" customHeight="1">
      <c r="B176" s="140"/>
      <c r="C176" s="141" t="s">
        <v>262</v>
      </c>
      <c r="D176" s="141" t="s">
        <v>162</v>
      </c>
      <c r="E176" s="142" t="s">
        <v>263</v>
      </c>
      <c r="F176" s="143" t="s">
        <v>264</v>
      </c>
      <c r="G176" s="144" t="s">
        <v>227</v>
      </c>
      <c r="H176" s="145">
        <v>93.12</v>
      </c>
      <c r="I176" s="146"/>
      <c r="J176" s="147">
        <f t="shared" si="10"/>
        <v>0</v>
      </c>
      <c r="K176" s="148"/>
      <c r="L176" s="29"/>
      <c r="M176" s="149" t="s">
        <v>1</v>
      </c>
      <c r="N176" s="150" t="s">
        <v>39</v>
      </c>
      <c r="P176" s="151">
        <f t="shared" si="11"/>
        <v>0</v>
      </c>
      <c r="Q176" s="151">
        <v>0</v>
      </c>
      <c r="R176" s="151">
        <f t="shared" si="12"/>
        <v>0</v>
      </c>
      <c r="S176" s="151">
        <v>0</v>
      </c>
      <c r="T176" s="152">
        <f t="shared" si="13"/>
        <v>0</v>
      </c>
      <c r="AR176" s="153" t="s">
        <v>166</v>
      </c>
      <c r="AT176" s="153" t="s">
        <v>162</v>
      </c>
      <c r="AU176" s="153" t="s">
        <v>85</v>
      </c>
      <c r="AY176" s="14" t="s">
        <v>160</v>
      </c>
      <c r="BE176" s="154">
        <f t="shared" si="14"/>
        <v>0</v>
      </c>
      <c r="BF176" s="154">
        <f t="shared" si="15"/>
        <v>0</v>
      </c>
      <c r="BG176" s="154">
        <f t="shared" si="16"/>
        <v>0</v>
      </c>
      <c r="BH176" s="154">
        <f t="shared" si="17"/>
        <v>0</v>
      </c>
      <c r="BI176" s="154">
        <f t="shared" si="18"/>
        <v>0</v>
      </c>
      <c r="BJ176" s="14" t="s">
        <v>85</v>
      </c>
      <c r="BK176" s="154">
        <f t="shared" si="19"/>
        <v>0</v>
      </c>
      <c r="BL176" s="14" t="s">
        <v>166</v>
      </c>
      <c r="BM176" s="153" t="s">
        <v>265</v>
      </c>
    </row>
    <row r="177" spans="2:65" s="1" customFormat="1" ht="24.25" customHeight="1">
      <c r="B177" s="140"/>
      <c r="C177" s="141" t="s">
        <v>266</v>
      </c>
      <c r="D177" s="141" t="s">
        <v>162</v>
      </c>
      <c r="E177" s="142" t="s">
        <v>267</v>
      </c>
      <c r="F177" s="143" t="s">
        <v>268</v>
      </c>
      <c r="G177" s="144" t="s">
        <v>269</v>
      </c>
      <c r="H177" s="145">
        <v>15</v>
      </c>
      <c r="I177" s="146"/>
      <c r="J177" s="147">
        <f t="shared" si="10"/>
        <v>0</v>
      </c>
      <c r="K177" s="148"/>
      <c r="L177" s="29"/>
      <c r="M177" s="149" t="s">
        <v>1</v>
      </c>
      <c r="N177" s="150" t="s">
        <v>39</v>
      </c>
      <c r="P177" s="151">
        <f t="shared" si="11"/>
        <v>0</v>
      </c>
      <c r="Q177" s="151">
        <v>3.7677600000000002E-3</v>
      </c>
      <c r="R177" s="151">
        <f t="shared" si="12"/>
        <v>5.6516400000000001E-2</v>
      </c>
      <c r="S177" s="151">
        <v>0</v>
      </c>
      <c r="T177" s="152">
        <f t="shared" si="13"/>
        <v>0</v>
      </c>
      <c r="AR177" s="153" t="s">
        <v>166</v>
      </c>
      <c r="AT177" s="153" t="s">
        <v>162</v>
      </c>
      <c r="AU177" s="153" t="s">
        <v>85</v>
      </c>
      <c r="AY177" s="14" t="s">
        <v>160</v>
      </c>
      <c r="BE177" s="154">
        <f t="shared" si="14"/>
        <v>0</v>
      </c>
      <c r="BF177" s="154">
        <f t="shared" si="15"/>
        <v>0</v>
      </c>
      <c r="BG177" s="154">
        <f t="shared" si="16"/>
        <v>0</v>
      </c>
      <c r="BH177" s="154">
        <f t="shared" si="17"/>
        <v>0</v>
      </c>
      <c r="BI177" s="154">
        <f t="shared" si="18"/>
        <v>0</v>
      </c>
      <c r="BJ177" s="14" t="s">
        <v>85</v>
      </c>
      <c r="BK177" s="154">
        <f t="shared" si="19"/>
        <v>0</v>
      </c>
      <c r="BL177" s="14" t="s">
        <v>166</v>
      </c>
      <c r="BM177" s="153" t="s">
        <v>270</v>
      </c>
    </row>
    <row r="178" spans="2:65" s="1" customFormat="1" ht="16.5" customHeight="1">
      <c r="B178" s="140"/>
      <c r="C178" s="141" t="s">
        <v>271</v>
      </c>
      <c r="D178" s="141" t="s">
        <v>162</v>
      </c>
      <c r="E178" s="142" t="s">
        <v>272</v>
      </c>
      <c r="F178" s="143" t="s">
        <v>273</v>
      </c>
      <c r="G178" s="144" t="s">
        <v>209</v>
      </c>
      <c r="H178" s="145">
        <v>1.069</v>
      </c>
      <c r="I178" s="146"/>
      <c r="J178" s="147">
        <f t="shared" si="10"/>
        <v>0</v>
      </c>
      <c r="K178" s="148"/>
      <c r="L178" s="29"/>
      <c r="M178" s="149" t="s">
        <v>1</v>
      </c>
      <c r="N178" s="150" t="s">
        <v>39</v>
      </c>
      <c r="P178" s="151">
        <f t="shared" si="11"/>
        <v>0</v>
      </c>
      <c r="Q178" s="151">
        <v>1.0189600000000001</v>
      </c>
      <c r="R178" s="151">
        <f t="shared" si="12"/>
        <v>1.08926824</v>
      </c>
      <c r="S178" s="151">
        <v>0</v>
      </c>
      <c r="T178" s="152">
        <f t="shared" si="13"/>
        <v>0</v>
      </c>
      <c r="AR178" s="153" t="s">
        <v>166</v>
      </c>
      <c r="AT178" s="153" t="s">
        <v>162</v>
      </c>
      <c r="AU178" s="153" t="s">
        <v>85</v>
      </c>
      <c r="AY178" s="14" t="s">
        <v>160</v>
      </c>
      <c r="BE178" s="154">
        <f t="shared" si="14"/>
        <v>0</v>
      </c>
      <c r="BF178" s="154">
        <f t="shared" si="15"/>
        <v>0</v>
      </c>
      <c r="BG178" s="154">
        <f t="shared" si="16"/>
        <v>0</v>
      </c>
      <c r="BH178" s="154">
        <f t="shared" si="17"/>
        <v>0</v>
      </c>
      <c r="BI178" s="154">
        <f t="shared" si="18"/>
        <v>0</v>
      </c>
      <c r="BJ178" s="14" t="s">
        <v>85</v>
      </c>
      <c r="BK178" s="154">
        <f t="shared" si="19"/>
        <v>0</v>
      </c>
      <c r="BL178" s="14" t="s">
        <v>166</v>
      </c>
      <c r="BM178" s="153" t="s">
        <v>274</v>
      </c>
    </row>
    <row r="179" spans="2:65" s="1" customFormat="1" ht="16.5" customHeight="1">
      <c r="B179" s="140"/>
      <c r="C179" s="141" t="s">
        <v>275</v>
      </c>
      <c r="D179" s="141" t="s">
        <v>162</v>
      </c>
      <c r="E179" s="142" t="s">
        <v>276</v>
      </c>
      <c r="F179" s="143" t="s">
        <v>277</v>
      </c>
      <c r="G179" s="144" t="s">
        <v>209</v>
      </c>
      <c r="H179" s="145">
        <v>0.81299999999999994</v>
      </c>
      <c r="I179" s="146"/>
      <c r="J179" s="147">
        <f t="shared" si="10"/>
        <v>0</v>
      </c>
      <c r="K179" s="148"/>
      <c r="L179" s="29"/>
      <c r="M179" s="149" t="s">
        <v>1</v>
      </c>
      <c r="N179" s="150" t="s">
        <v>39</v>
      </c>
      <c r="P179" s="151">
        <f t="shared" si="11"/>
        <v>0</v>
      </c>
      <c r="Q179" s="151">
        <v>1.20296</v>
      </c>
      <c r="R179" s="151">
        <f t="shared" si="12"/>
        <v>0.97800648000000001</v>
      </c>
      <c r="S179" s="151">
        <v>0</v>
      </c>
      <c r="T179" s="152">
        <f t="shared" si="13"/>
        <v>0</v>
      </c>
      <c r="AR179" s="153" t="s">
        <v>166</v>
      </c>
      <c r="AT179" s="153" t="s">
        <v>162</v>
      </c>
      <c r="AU179" s="153" t="s">
        <v>85</v>
      </c>
      <c r="AY179" s="14" t="s">
        <v>160</v>
      </c>
      <c r="BE179" s="154">
        <f t="shared" si="14"/>
        <v>0</v>
      </c>
      <c r="BF179" s="154">
        <f t="shared" si="15"/>
        <v>0</v>
      </c>
      <c r="BG179" s="154">
        <f t="shared" si="16"/>
        <v>0</v>
      </c>
      <c r="BH179" s="154">
        <f t="shared" si="17"/>
        <v>0</v>
      </c>
      <c r="BI179" s="154">
        <f t="shared" si="18"/>
        <v>0</v>
      </c>
      <c r="BJ179" s="14" t="s">
        <v>85</v>
      </c>
      <c r="BK179" s="154">
        <f t="shared" si="19"/>
        <v>0</v>
      </c>
      <c r="BL179" s="14" t="s">
        <v>166</v>
      </c>
      <c r="BM179" s="153" t="s">
        <v>278</v>
      </c>
    </row>
    <row r="180" spans="2:65" s="11" customFormat="1" ht="22.75" customHeight="1">
      <c r="B180" s="128"/>
      <c r="D180" s="129" t="s">
        <v>72</v>
      </c>
      <c r="E180" s="138" t="s">
        <v>171</v>
      </c>
      <c r="F180" s="138" t="s">
        <v>279</v>
      </c>
      <c r="I180" s="131"/>
      <c r="J180" s="139">
        <f>BK180</f>
        <v>0</v>
      </c>
      <c r="L180" s="128"/>
      <c r="M180" s="133"/>
      <c r="P180" s="134">
        <f>SUM(P181:P183)</f>
        <v>0</v>
      </c>
      <c r="R180" s="134">
        <f>SUM(R181:R183)</f>
        <v>26.49698665</v>
      </c>
      <c r="T180" s="135">
        <f>SUM(T181:T183)</f>
        <v>0</v>
      </c>
      <c r="AR180" s="129" t="s">
        <v>80</v>
      </c>
      <c r="AT180" s="136" t="s">
        <v>72</v>
      </c>
      <c r="AU180" s="136" t="s">
        <v>80</v>
      </c>
      <c r="AY180" s="129" t="s">
        <v>160</v>
      </c>
      <c r="BK180" s="137">
        <f>SUM(BK181:BK183)</f>
        <v>0</v>
      </c>
    </row>
    <row r="181" spans="2:65" s="1" customFormat="1" ht="24.25" customHeight="1">
      <c r="B181" s="140"/>
      <c r="C181" s="141" t="s">
        <v>280</v>
      </c>
      <c r="D181" s="141" t="s">
        <v>162</v>
      </c>
      <c r="E181" s="142" t="s">
        <v>281</v>
      </c>
      <c r="F181" s="143" t="s">
        <v>282</v>
      </c>
      <c r="G181" s="144" t="s">
        <v>269</v>
      </c>
      <c r="H181" s="145">
        <v>1</v>
      </c>
      <c r="I181" s="146"/>
      <c r="J181" s="147">
        <f>ROUND(I181*H181,2)</f>
        <v>0</v>
      </c>
      <c r="K181" s="148"/>
      <c r="L181" s="29"/>
      <c r="M181" s="149" t="s">
        <v>1</v>
      </c>
      <c r="N181" s="150" t="s">
        <v>39</v>
      </c>
      <c r="P181" s="151">
        <f>O181*H181</f>
        <v>0</v>
      </c>
      <c r="Q181" s="151">
        <v>4.1480000000000003E-2</v>
      </c>
      <c r="R181" s="151">
        <f>Q181*H181</f>
        <v>4.1480000000000003E-2</v>
      </c>
      <c r="S181" s="151">
        <v>0</v>
      </c>
      <c r="T181" s="152">
        <f>S181*H181</f>
        <v>0</v>
      </c>
      <c r="AR181" s="153" t="s">
        <v>166</v>
      </c>
      <c r="AT181" s="153" t="s">
        <v>162</v>
      </c>
      <c r="AU181" s="153" t="s">
        <v>85</v>
      </c>
      <c r="AY181" s="14" t="s">
        <v>160</v>
      </c>
      <c r="BE181" s="154">
        <f>IF(N181="základná",J181,0)</f>
        <v>0</v>
      </c>
      <c r="BF181" s="154">
        <f>IF(N181="znížená",J181,0)</f>
        <v>0</v>
      </c>
      <c r="BG181" s="154">
        <f>IF(N181="zákl. prenesená",J181,0)</f>
        <v>0</v>
      </c>
      <c r="BH181" s="154">
        <f>IF(N181="zníž. prenesená",J181,0)</f>
        <v>0</v>
      </c>
      <c r="BI181" s="154">
        <f>IF(N181="nulová",J181,0)</f>
        <v>0</v>
      </c>
      <c r="BJ181" s="14" t="s">
        <v>85</v>
      </c>
      <c r="BK181" s="154">
        <f>ROUND(I181*H181,2)</f>
        <v>0</v>
      </c>
      <c r="BL181" s="14" t="s">
        <v>166</v>
      </c>
      <c r="BM181" s="153" t="s">
        <v>283</v>
      </c>
    </row>
    <row r="182" spans="2:65" s="1" customFormat="1" ht="24.25" customHeight="1">
      <c r="B182" s="140"/>
      <c r="C182" s="141" t="s">
        <v>284</v>
      </c>
      <c r="D182" s="141" t="s">
        <v>162</v>
      </c>
      <c r="E182" s="142" t="s">
        <v>285</v>
      </c>
      <c r="F182" s="143" t="s">
        <v>286</v>
      </c>
      <c r="G182" s="144" t="s">
        <v>269</v>
      </c>
      <c r="H182" s="145">
        <v>2</v>
      </c>
      <c r="I182" s="146"/>
      <c r="J182" s="147">
        <f>ROUND(I182*H182,2)</f>
        <v>0</v>
      </c>
      <c r="K182" s="148"/>
      <c r="L182" s="29"/>
      <c r="M182" s="149" t="s">
        <v>1</v>
      </c>
      <c r="N182" s="150" t="s">
        <v>39</v>
      </c>
      <c r="P182" s="151">
        <f>O182*H182</f>
        <v>0</v>
      </c>
      <c r="Q182" s="151">
        <v>3.9870000000000003E-2</v>
      </c>
      <c r="R182" s="151">
        <f>Q182*H182</f>
        <v>7.9740000000000005E-2</v>
      </c>
      <c r="S182" s="151">
        <v>0</v>
      </c>
      <c r="T182" s="152">
        <f>S182*H182</f>
        <v>0</v>
      </c>
      <c r="AR182" s="153" t="s">
        <v>166</v>
      </c>
      <c r="AT182" s="153" t="s">
        <v>162</v>
      </c>
      <c r="AU182" s="153" t="s">
        <v>85</v>
      </c>
      <c r="AY182" s="14" t="s">
        <v>160</v>
      </c>
      <c r="BE182" s="154">
        <f>IF(N182="základná",J182,0)</f>
        <v>0</v>
      </c>
      <c r="BF182" s="154">
        <f>IF(N182="znížená",J182,0)</f>
        <v>0</v>
      </c>
      <c r="BG182" s="154">
        <f>IF(N182="zákl. prenesená",J182,0)</f>
        <v>0</v>
      </c>
      <c r="BH182" s="154">
        <f>IF(N182="zníž. prenesená",J182,0)</f>
        <v>0</v>
      </c>
      <c r="BI182" s="154">
        <f>IF(N182="nulová",J182,0)</f>
        <v>0</v>
      </c>
      <c r="BJ182" s="14" t="s">
        <v>85</v>
      </c>
      <c r="BK182" s="154">
        <f>ROUND(I182*H182,2)</f>
        <v>0</v>
      </c>
      <c r="BL182" s="14" t="s">
        <v>166</v>
      </c>
      <c r="BM182" s="153" t="s">
        <v>287</v>
      </c>
    </row>
    <row r="183" spans="2:65" s="1" customFormat="1" ht="33" customHeight="1">
      <c r="B183" s="140"/>
      <c r="C183" s="141" t="s">
        <v>288</v>
      </c>
      <c r="D183" s="141" t="s">
        <v>162</v>
      </c>
      <c r="E183" s="142" t="s">
        <v>289</v>
      </c>
      <c r="F183" s="143" t="s">
        <v>290</v>
      </c>
      <c r="G183" s="144" t="s">
        <v>227</v>
      </c>
      <c r="H183" s="145">
        <v>238.285</v>
      </c>
      <c r="I183" s="146"/>
      <c r="J183" s="147">
        <f>ROUND(I183*H183,2)</f>
        <v>0</v>
      </c>
      <c r="K183" s="148"/>
      <c r="L183" s="29"/>
      <c r="M183" s="149" t="s">
        <v>1</v>
      </c>
      <c r="N183" s="150" t="s">
        <v>39</v>
      </c>
      <c r="P183" s="151">
        <f>O183*H183</f>
        <v>0</v>
      </c>
      <c r="Q183" s="151">
        <v>0.11069</v>
      </c>
      <c r="R183" s="151">
        <f>Q183*H183</f>
        <v>26.375766649999999</v>
      </c>
      <c r="S183" s="151">
        <v>0</v>
      </c>
      <c r="T183" s="152">
        <f>S183*H183</f>
        <v>0</v>
      </c>
      <c r="AR183" s="153" t="s">
        <v>166</v>
      </c>
      <c r="AT183" s="153" t="s">
        <v>162</v>
      </c>
      <c r="AU183" s="153" t="s">
        <v>85</v>
      </c>
      <c r="AY183" s="14" t="s">
        <v>160</v>
      </c>
      <c r="BE183" s="154">
        <f>IF(N183="základná",J183,0)</f>
        <v>0</v>
      </c>
      <c r="BF183" s="154">
        <f>IF(N183="znížená",J183,0)</f>
        <v>0</v>
      </c>
      <c r="BG183" s="154">
        <f>IF(N183="zákl. prenesená",J183,0)</f>
        <v>0</v>
      </c>
      <c r="BH183" s="154">
        <f>IF(N183="zníž. prenesená",J183,0)</f>
        <v>0</v>
      </c>
      <c r="BI183" s="154">
        <f>IF(N183="nulová",J183,0)</f>
        <v>0</v>
      </c>
      <c r="BJ183" s="14" t="s">
        <v>85</v>
      </c>
      <c r="BK183" s="154">
        <f>ROUND(I183*H183,2)</f>
        <v>0</v>
      </c>
      <c r="BL183" s="14" t="s">
        <v>166</v>
      </c>
      <c r="BM183" s="153" t="s">
        <v>291</v>
      </c>
    </row>
    <row r="184" spans="2:65" s="11" customFormat="1" ht="22.75" customHeight="1">
      <c r="B184" s="128"/>
      <c r="D184" s="129" t="s">
        <v>72</v>
      </c>
      <c r="E184" s="138" t="s">
        <v>166</v>
      </c>
      <c r="F184" s="138" t="s">
        <v>292</v>
      </c>
      <c r="I184" s="131"/>
      <c r="J184" s="139">
        <f>BK184</f>
        <v>0</v>
      </c>
      <c r="L184" s="128"/>
      <c r="M184" s="133"/>
      <c r="P184" s="134">
        <f>SUM(P185:P191)</f>
        <v>0</v>
      </c>
      <c r="R184" s="134">
        <f>SUM(R185:R191)</f>
        <v>39.168732609999999</v>
      </c>
      <c r="T184" s="135">
        <f>SUM(T185:T191)</f>
        <v>0</v>
      </c>
      <c r="AR184" s="129" t="s">
        <v>80</v>
      </c>
      <c r="AT184" s="136" t="s">
        <v>72</v>
      </c>
      <c r="AU184" s="136" t="s">
        <v>80</v>
      </c>
      <c r="AY184" s="129" t="s">
        <v>160</v>
      </c>
      <c r="BK184" s="137">
        <f>SUM(BK185:BK191)</f>
        <v>0</v>
      </c>
    </row>
    <row r="185" spans="2:65" s="1" customFormat="1" ht="24.25" customHeight="1">
      <c r="B185" s="140"/>
      <c r="C185" s="141" t="s">
        <v>293</v>
      </c>
      <c r="D185" s="141" t="s">
        <v>162</v>
      </c>
      <c r="E185" s="142" t="s">
        <v>294</v>
      </c>
      <c r="F185" s="143" t="s">
        <v>295</v>
      </c>
      <c r="G185" s="144" t="s">
        <v>269</v>
      </c>
      <c r="H185" s="145">
        <v>14</v>
      </c>
      <c r="I185" s="146"/>
      <c r="J185" s="147">
        <f t="shared" ref="J185:J191" si="20">ROUND(I185*H185,2)</f>
        <v>0</v>
      </c>
      <c r="K185" s="148"/>
      <c r="L185" s="29"/>
      <c r="M185" s="149" t="s">
        <v>1</v>
      </c>
      <c r="N185" s="150" t="s">
        <v>39</v>
      </c>
      <c r="P185" s="151">
        <f t="shared" ref="P185:P191" si="21">O185*H185</f>
        <v>0</v>
      </c>
      <c r="Q185" s="151">
        <v>2.1590000000000002E-2</v>
      </c>
      <c r="R185" s="151">
        <f t="shared" ref="R185:R191" si="22">Q185*H185</f>
        <v>0.30226000000000003</v>
      </c>
      <c r="S185" s="151">
        <v>0</v>
      </c>
      <c r="T185" s="152">
        <f t="shared" ref="T185:T191" si="23">S185*H185</f>
        <v>0</v>
      </c>
      <c r="AR185" s="153" t="s">
        <v>166</v>
      </c>
      <c r="AT185" s="153" t="s">
        <v>162</v>
      </c>
      <c r="AU185" s="153" t="s">
        <v>85</v>
      </c>
      <c r="AY185" s="14" t="s">
        <v>160</v>
      </c>
      <c r="BE185" s="154">
        <f t="shared" ref="BE185:BE191" si="24">IF(N185="základná",J185,0)</f>
        <v>0</v>
      </c>
      <c r="BF185" s="154">
        <f t="shared" ref="BF185:BF191" si="25">IF(N185="znížená",J185,0)</f>
        <v>0</v>
      </c>
      <c r="BG185" s="154">
        <f t="shared" ref="BG185:BG191" si="26">IF(N185="zákl. prenesená",J185,0)</f>
        <v>0</v>
      </c>
      <c r="BH185" s="154">
        <f t="shared" ref="BH185:BH191" si="27">IF(N185="zníž. prenesená",J185,0)</f>
        <v>0</v>
      </c>
      <c r="BI185" s="154">
        <f t="shared" ref="BI185:BI191" si="28">IF(N185="nulová",J185,0)</f>
        <v>0</v>
      </c>
      <c r="BJ185" s="14" t="s">
        <v>85</v>
      </c>
      <c r="BK185" s="154">
        <f t="shared" ref="BK185:BK191" si="29">ROUND(I185*H185,2)</f>
        <v>0</v>
      </c>
      <c r="BL185" s="14" t="s">
        <v>166</v>
      </c>
      <c r="BM185" s="153" t="s">
        <v>296</v>
      </c>
    </row>
    <row r="186" spans="2:65" s="1" customFormat="1" ht="24.25" customHeight="1">
      <c r="B186" s="140"/>
      <c r="C186" s="155" t="s">
        <v>297</v>
      </c>
      <c r="D186" s="155" t="s">
        <v>220</v>
      </c>
      <c r="E186" s="156" t="s">
        <v>298</v>
      </c>
      <c r="F186" s="157" t="s">
        <v>299</v>
      </c>
      <c r="G186" s="158" t="s">
        <v>269</v>
      </c>
      <c r="H186" s="159">
        <v>14</v>
      </c>
      <c r="I186" s="160"/>
      <c r="J186" s="161">
        <f t="shared" si="20"/>
        <v>0</v>
      </c>
      <c r="K186" s="162"/>
      <c r="L186" s="163"/>
      <c r="M186" s="164" t="s">
        <v>1</v>
      </c>
      <c r="N186" s="165" t="s">
        <v>39</v>
      </c>
      <c r="P186" s="151">
        <f t="shared" si="21"/>
        <v>0</v>
      </c>
      <c r="Q186" s="151">
        <v>1.7969999999999999</v>
      </c>
      <c r="R186" s="151">
        <f t="shared" si="22"/>
        <v>25.157999999999998</v>
      </c>
      <c r="S186" s="151">
        <v>0</v>
      </c>
      <c r="T186" s="152">
        <f t="shared" si="23"/>
        <v>0</v>
      </c>
      <c r="AR186" s="153" t="s">
        <v>190</v>
      </c>
      <c r="AT186" s="153" t="s">
        <v>220</v>
      </c>
      <c r="AU186" s="153" t="s">
        <v>85</v>
      </c>
      <c r="AY186" s="14" t="s">
        <v>160</v>
      </c>
      <c r="BE186" s="154">
        <f t="shared" si="24"/>
        <v>0</v>
      </c>
      <c r="BF186" s="154">
        <f t="shared" si="25"/>
        <v>0</v>
      </c>
      <c r="BG186" s="154">
        <f t="shared" si="26"/>
        <v>0</v>
      </c>
      <c r="BH186" s="154">
        <f t="shared" si="27"/>
        <v>0</v>
      </c>
      <c r="BI186" s="154">
        <f t="shared" si="28"/>
        <v>0</v>
      </c>
      <c r="BJ186" s="14" t="s">
        <v>85</v>
      </c>
      <c r="BK186" s="154">
        <f t="shared" si="29"/>
        <v>0</v>
      </c>
      <c r="BL186" s="14" t="s">
        <v>166</v>
      </c>
      <c r="BM186" s="153" t="s">
        <v>300</v>
      </c>
    </row>
    <row r="187" spans="2:65" s="1" customFormat="1" ht="21.75" customHeight="1">
      <c r="B187" s="140"/>
      <c r="C187" s="141" t="s">
        <v>301</v>
      </c>
      <c r="D187" s="141" t="s">
        <v>162</v>
      </c>
      <c r="E187" s="142" t="s">
        <v>302</v>
      </c>
      <c r="F187" s="143" t="s">
        <v>303</v>
      </c>
      <c r="G187" s="144" t="s">
        <v>165</v>
      </c>
      <c r="H187" s="145">
        <v>0.61699999999999999</v>
      </c>
      <c r="I187" s="146"/>
      <c r="J187" s="147">
        <f t="shared" si="20"/>
        <v>0</v>
      </c>
      <c r="K187" s="148"/>
      <c r="L187" s="29"/>
      <c r="M187" s="149" t="s">
        <v>1</v>
      </c>
      <c r="N187" s="150" t="s">
        <v>39</v>
      </c>
      <c r="P187" s="151">
        <f t="shared" si="21"/>
        <v>0</v>
      </c>
      <c r="Q187" s="151">
        <v>2.3424700000000001</v>
      </c>
      <c r="R187" s="151">
        <f t="shared" si="22"/>
        <v>1.44530399</v>
      </c>
      <c r="S187" s="151">
        <v>0</v>
      </c>
      <c r="T187" s="152">
        <f t="shared" si="23"/>
        <v>0</v>
      </c>
      <c r="AR187" s="153" t="s">
        <v>166</v>
      </c>
      <c r="AT187" s="153" t="s">
        <v>162</v>
      </c>
      <c r="AU187" s="153" t="s">
        <v>85</v>
      </c>
      <c r="AY187" s="14" t="s">
        <v>160</v>
      </c>
      <c r="BE187" s="154">
        <f t="shared" si="24"/>
        <v>0</v>
      </c>
      <c r="BF187" s="154">
        <f t="shared" si="25"/>
        <v>0</v>
      </c>
      <c r="BG187" s="154">
        <f t="shared" si="26"/>
        <v>0</v>
      </c>
      <c r="BH187" s="154">
        <f t="shared" si="27"/>
        <v>0</v>
      </c>
      <c r="BI187" s="154">
        <f t="shared" si="28"/>
        <v>0</v>
      </c>
      <c r="BJ187" s="14" t="s">
        <v>85</v>
      </c>
      <c r="BK187" s="154">
        <f t="shared" si="29"/>
        <v>0</v>
      </c>
      <c r="BL187" s="14" t="s">
        <v>166</v>
      </c>
      <c r="BM187" s="153" t="s">
        <v>304</v>
      </c>
    </row>
    <row r="188" spans="2:65" s="1" customFormat="1" ht="24.25" customHeight="1">
      <c r="B188" s="140"/>
      <c r="C188" s="141" t="s">
        <v>305</v>
      </c>
      <c r="D188" s="141" t="s">
        <v>162</v>
      </c>
      <c r="E188" s="142" t="s">
        <v>306</v>
      </c>
      <c r="F188" s="143" t="s">
        <v>307</v>
      </c>
      <c r="G188" s="144" t="s">
        <v>227</v>
      </c>
      <c r="H188" s="145">
        <v>8.2279999999999998</v>
      </c>
      <c r="I188" s="146"/>
      <c r="J188" s="147">
        <f t="shared" si="20"/>
        <v>0</v>
      </c>
      <c r="K188" s="148"/>
      <c r="L188" s="29"/>
      <c r="M188" s="149" t="s">
        <v>1</v>
      </c>
      <c r="N188" s="150" t="s">
        <v>39</v>
      </c>
      <c r="P188" s="151">
        <f t="shared" si="21"/>
        <v>0</v>
      </c>
      <c r="Q188" s="151">
        <v>9.3299999999999998E-3</v>
      </c>
      <c r="R188" s="151">
        <f t="shared" si="22"/>
        <v>7.676724E-2</v>
      </c>
      <c r="S188" s="151">
        <v>0</v>
      </c>
      <c r="T188" s="152">
        <f t="shared" si="23"/>
        <v>0</v>
      </c>
      <c r="AR188" s="153" t="s">
        <v>166</v>
      </c>
      <c r="AT188" s="153" t="s">
        <v>162</v>
      </c>
      <c r="AU188" s="153" t="s">
        <v>85</v>
      </c>
      <c r="AY188" s="14" t="s">
        <v>160</v>
      </c>
      <c r="BE188" s="154">
        <f t="shared" si="24"/>
        <v>0</v>
      </c>
      <c r="BF188" s="154">
        <f t="shared" si="25"/>
        <v>0</v>
      </c>
      <c r="BG188" s="154">
        <f t="shared" si="26"/>
        <v>0</v>
      </c>
      <c r="BH188" s="154">
        <f t="shared" si="27"/>
        <v>0</v>
      </c>
      <c r="BI188" s="154">
        <f t="shared" si="28"/>
        <v>0</v>
      </c>
      <c r="BJ188" s="14" t="s">
        <v>85</v>
      </c>
      <c r="BK188" s="154">
        <f t="shared" si="29"/>
        <v>0</v>
      </c>
      <c r="BL188" s="14" t="s">
        <v>166</v>
      </c>
      <c r="BM188" s="153" t="s">
        <v>308</v>
      </c>
    </row>
    <row r="189" spans="2:65" s="1" customFormat="1" ht="24.25" customHeight="1">
      <c r="B189" s="140"/>
      <c r="C189" s="141" t="s">
        <v>309</v>
      </c>
      <c r="D189" s="141" t="s">
        <v>162</v>
      </c>
      <c r="E189" s="142" t="s">
        <v>310</v>
      </c>
      <c r="F189" s="143" t="s">
        <v>311</v>
      </c>
      <c r="G189" s="144" t="s">
        <v>227</v>
      </c>
      <c r="H189" s="145">
        <v>8.2279999999999998</v>
      </c>
      <c r="I189" s="146"/>
      <c r="J189" s="147">
        <f t="shared" si="20"/>
        <v>0</v>
      </c>
      <c r="K189" s="148"/>
      <c r="L189" s="29"/>
      <c r="M189" s="149" t="s">
        <v>1</v>
      </c>
      <c r="N189" s="150" t="s">
        <v>39</v>
      </c>
      <c r="P189" s="151">
        <f t="shared" si="21"/>
        <v>0</v>
      </c>
      <c r="Q189" s="151">
        <v>0</v>
      </c>
      <c r="R189" s="151">
        <f t="shared" si="22"/>
        <v>0</v>
      </c>
      <c r="S189" s="151">
        <v>0</v>
      </c>
      <c r="T189" s="152">
        <f t="shared" si="23"/>
        <v>0</v>
      </c>
      <c r="AR189" s="153" t="s">
        <v>166</v>
      </c>
      <c r="AT189" s="153" t="s">
        <v>162</v>
      </c>
      <c r="AU189" s="153" t="s">
        <v>85</v>
      </c>
      <c r="AY189" s="14" t="s">
        <v>160</v>
      </c>
      <c r="BE189" s="154">
        <f t="shared" si="24"/>
        <v>0</v>
      </c>
      <c r="BF189" s="154">
        <f t="shared" si="25"/>
        <v>0</v>
      </c>
      <c r="BG189" s="154">
        <f t="shared" si="26"/>
        <v>0</v>
      </c>
      <c r="BH189" s="154">
        <f t="shared" si="27"/>
        <v>0</v>
      </c>
      <c r="BI189" s="154">
        <f t="shared" si="28"/>
        <v>0</v>
      </c>
      <c r="BJ189" s="14" t="s">
        <v>85</v>
      </c>
      <c r="BK189" s="154">
        <f t="shared" si="29"/>
        <v>0</v>
      </c>
      <c r="BL189" s="14" t="s">
        <v>166</v>
      </c>
      <c r="BM189" s="153" t="s">
        <v>312</v>
      </c>
    </row>
    <row r="190" spans="2:65" s="1" customFormat="1" ht="24.25" customHeight="1">
      <c r="B190" s="140"/>
      <c r="C190" s="141" t="s">
        <v>313</v>
      </c>
      <c r="D190" s="141" t="s">
        <v>162</v>
      </c>
      <c r="E190" s="142" t="s">
        <v>314</v>
      </c>
      <c r="F190" s="143" t="s">
        <v>315</v>
      </c>
      <c r="G190" s="144" t="s">
        <v>209</v>
      </c>
      <c r="H190" s="145">
        <v>6.2E-2</v>
      </c>
      <c r="I190" s="146"/>
      <c r="J190" s="147">
        <f t="shared" si="20"/>
        <v>0</v>
      </c>
      <c r="K190" s="148"/>
      <c r="L190" s="29"/>
      <c r="M190" s="149" t="s">
        <v>1</v>
      </c>
      <c r="N190" s="150" t="s">
        <v>39</v>
      </c>
      <c r="P190" s="151">
        <f t="shared" si="21"/>
        <v>0</v>
      </c>
      <c r="Q190" s="151">
        <v>1.0165900000000001</v>
      </c>
      <c r="R190" s="151">
        <f t="shared" si="22"/>
        <v>6.3028580000000001E-2</v>
      </c>
      <c r="S190" s="151">
        <v>0</v>
      </c>
      <c r="T190" s="152">
        <f t="shared" si="23"/>
        <v>0</v>
      </c>
      <c r="AR190" s="153" t="s">
        <v>166</v>
      </c>
      <c r="AT190" s="153" t="s">
        <v>162</v>
      </c>
      <c r="AU190" s="153" t="s">
        <v>85</v>
      </c>
      <c r="AY190" s="14" t="s">
        <v>160</v>
      </c>
      <c r="BE190" s="154">
        <f t="shared" si="24"/>
        <v>0</v>
      </c>
      <c r="BF190" s="154">
        <f t="shared" si="25"/>
        <v>0</v>
      </c>
      <c r="BG190" s="154">
        <f t="shared" si="26"/>
        <v>0</v>
      </c>
      <c r="BH190" s="154">
        <f t="shared" si="27"/>
        <v>0</v>
      </c>
      <c r="BI190" s="154">
        <f t="shared" si="28"/>
        <v>0</v>
      </c>
      <c r="BJ190" s="14" t="s">
        <v>85</v>
      </c>
      <c r="BK190" s="154">
        <f t="shared" si="29"/>
        <v>0</v>
      </c>
      <c r="BL190" s="14" t="s">
        <v>166</v>
      </c>
      <c r="BM190" s="153" t="s">
        <v>316</v>
      </c>
    </row>
    <row r="191" spans="2:65" s="1" customFormat="1" ht="24.25" customHeight="1">
      <c r="B191" s="140"/>
      <c r="C191" s="141" t="s">
        <v>317</v>
      </c>
      <c r="D191" s="141" t="s">
        <v>162</v>
      </c>
      <c r="E191" s="142" t="s">
        <v>318</v>
      </c>
      <c r="F191" s="143" t="s">
        <v>319</v>
      </c>
      <c r="G191" s="144" t="s">
        <v>227</v>
      </c>
      <c r="H191" s="145">
        <v>53.92</v>
      </c>
      <c r="I191" s="146"/>
      <c r="J191" s="147">
        <f t="shared" si="20"/>
        <v>0</v>
      </c>
      <c r="K191" s="148"/>
      <c r="L191" s="29"/>
      <c r="M191" s="149" t="s">
        <v>1</v>
      </c>
      <c r="N191" s="150" t="s">
        <v>39</v>
      </c>
      <c r="P191" s="151">
        <f t="shared" si="21"/>
        <v>0</v>
      </c>
      <c r="Q191" s="151">
        <v>0.22484000000000001</v>
      </c>
      <c r="R191" s="151">
        <f t="shared" si="22"/>
        <v>12.1233728</v>
      </c>
      <c r="S191" s="151">
        <v>0</v>
      </c>
      <c r="T191" s="152">
        <f t="shared" si="23"/>
        <v>0</v>
      </c>
      <c r="AR191" s="153" t="s">
        <v>166</v>
      </c>
      <c r="AT191" s="153" t="s">
        <v>162</v>
      </c>
      <c r="AU191" s="153" t="s">
        <v>85</v>
      </c>
      <c r="AY191" s="14" t="s">
        <v>160</v>
      </c>
      <c r="BE191" s="154">
        <f t="shared" si="24"/>
        <v>0</v>
      </c>
      <c r="BF191" s="154">
        <f t="shared" si="25"/>
        <v>0</v>
      </c>
      <c r="BG191" s="154">
        <f t="shared" si="26"/>
        <v>0</v>
      </c>
      <c r="BH191" s="154">
        <f t="shared" si="27"/>
        <v>0</v>
      </c>
      <c r="BI191" s="154">
        <f t="shared" si="28"/>
        <v>0</v>
      </c>
      <c r="BJ191" s="14" t="s">
        <v>85</v>
      </c>
      <c r="BK191" s="154">
        <f t="shared" si="29"/>
        <v>0</v>
      </c>
      <c r="BL191" s="14" t="s">
        <v>166</v>
      </c>
      <c r="BM191" s="153" t="s">
        <v>320</v>
      </c>
    </row>
    <row r="192" spans="2:65" s="11" customFormat="1" ht="22.75" customHeight="1">
      <c r="B192" s="128"/>
      <c r="D192" s="129" t="s">
        <v>72</v>
      </c>
      <c r="E192" s="138" t="s">
        <v>182</v>
      </c>
      <c r="F192" s="138" t="s">
        <v>321</v>
      </c>
      <c r="I192" s="131"/>
      <c r="J192" s="139">
        <f>BK192</f>
        <v>0</v>
      </c>
      <c r="L192" s="128"/>
      <c r="M192" s="133"/>
      <c r="P192" s="134">
        <f>SUM(P193:P213)</f>
        <v>0</v>
      </c>
      <c r="R192" s="134">
        <f>SUM(R193:R213)</f>
        <v>309.53953203999993</v>
      </c>
      <c r="T192" s="135">
        <f>SUM(T193:T213)</f>
        <v>0</v>
      </c>
      <c r="AR192" s="129" t="s">
        <v>80</v>
      </c>
      <c r="AT192" s="136" t="s">
        <v>72</v>
      </c>
      <c r="AU192" s="136" t="s">
        <v>80</v>
      </c>
      <c r="AY192" s="129" t="s">
        <v>160</v>
      </c>
      <c r="BK192" s="137">
        <f>SUM(BK193:BK213)</f>
        <v>0</v>
      </c>
    </row>
    <row r="193" spans="2:65" s="1" customFormat="1" ht="16.5" customHeight="1">
      <c r="B193" s="140"/>
      <c r="C193" s="141" t="s">
        <v>322</v>
      </c>
      <c r="D193" s="141" t="s">
        <v>162</v>
      </c>
      <c r="E193" s="142" t="s">
        <v>323</v>
      </c>
      <c r="F193" s="143" t="s">
        <v>324</v>
      </c>
      <c r="G193" s="144" t="s">
        <v>227</v>
      </c>
      <c r="H193" s="145">
        <v>476.572</v>
      </c>
      <c r="I193" s="146"/>
      <c r="J193" s="147">
        <f t="shared" ref="J193:J213" si="30">ROUND(I193*H193,2)</f>
        <v>0</v>
      </c>
      <c r="K193" s="148"/>
      <c r="L193" s="29"/>
      <c r="M193" s="149" t="s">
        <v>1</v>
      </c>
      <c r="N193" s="150" t="s">
        <v>39</v>
      </c>
      <c r="P193" s="151">
        <f t="shared" ref="P193:P213" si="31">O193*H193</f>
        <v>0</v>
      </c>
      <c r="Q193" s="151">
        <v>4.4600000000000004E-3</v>
      </c>
      <c r="R193" s="151">
        <f t="shared" ref="R193:R213" si="32">Q193*H193</f>
        <v>2.1255111200000001</v>
      </c>
      <c r="S193" s="151">
        <v>0</v>
      </c>
      <c r="T193" s="152">
        <f t="shared" ref="T193:T213" si="33">S193*H193</f>
        <v>0</v>
      </c>
      <c r="AR193" s="153" t="s">
        <v>166</v>
      </c>
      <c r="AT193" s="153" t="s">
        <v>162</v>
      </c>
      <c r="AU193" s="153" t="s">
        <v>85</v>
      </c>
      <c r="AY193" s="14" t="s">
        <v>160</v>
      </c>
      <c r="BE193" s="154">
        <f t="shared" ref="BE193:BE213" si="34">IF(N193="základná",J193,0)</f>
        <v>0</v>
      </c>
      <c r="BF193" s="154">
        <f t="shared" ref="BF193:BF213" si="35">IF(N193="znížená",J193,0)</f>
        <v>0</v>
      </c>
      <c r="BG193" s="154">
        <f t="shared" ref="BG193:BG213" si="36">IF(N193="zákl. prenesená",J193,0)</f>
        <v>0</v>
      </c>
      <c r="BH193" s="154">
        <f t="shared" ref="BH193:BH213" si="37">IF(N193="zníž. prenesená",J193,0)</f>
        <v>0</v>
      </c>
      <c r="BI193" s="154">
        <f t="shared" ref="BI193:BI213" si="38">IF(N193="nulová",J193,0)</f>
        <v>0</v>
      </c>
      <c r="BJ193" s="14" t="s">
        <v>85</v>
      </c>
      <c r="BK193" s="154">
        <f t="shared" ref="BK193:BK213" si="39">ROUND(I193*H193,2)</f>
        <v>0</v>
      </c>
      <c r="BL193" s="14" t="s">
        <v>166</v>
      </c>
      <c r="BM193" s="153" t="s">
        <v>325</v>
      </c>
    </row>
    <row r="194" spans="2:65" s="1" customFormat="1" ht="24.25" customHeight="1">
      <c r="B194" s="140"/>
      <c r="C194" s="141" t="s">
        <v>326</v>
      </c>
      <c r="D194" s="141" t="s">
        <v>162</v>
      </c>
      <c r="E194" s="142" t="s">
        <v>327</v>
      </c>
      <c r="F194" s="143" t="s">
        <v>328</v>
      </c>
      <c r="G194" s="144" t="s">
        <v>227</v>
      </c>
      <c r="H194" s="145">
        <v>476.572</v>
      </c>
      <c r="I194" s="146"/>
      <c r="J194" s="147">
        <f t="shared" si="30"/>
        <v>0</v>
      </c>
      <c r="K194" s="148"/>
      <c r="L194" s="29"/>
      <c r="M194" s="149" t="s">
        <v>1</v>
      </c>
      <c r="N194" s="150" t="s">
        <v>39</v>
      </c>
      <c r="P194" s="151">
        <f t="shared" si="31"/>
        <v>0</v>
      </c>
      <c r="Q194" s="151">
        <v>5.1500000000000001E-3</v>
      </c>
      <c r="R194" s="151">
        <f t="shared" si="32"/>
        <v>2.4543458</v>
      </c>
      <c r="S194" s="151">
        <v>0</v>
      </c>
      <c r="T194" s="152">
        <f t="shared" si="33"/>
        <v>0</v>
      </c>
      <c r="AR194" s="153" t="s">
        <v>166</v>
      </c>
      <c r="AT194" s="153" t="s">
        <v>162</v>
      </c>
      <c r="AU194" s="153" t="s">
        <v>85</v>
      </c>
      <c r="AY194" s="14" t="s">
        <v>160</v>
      </c>
      <c r="BE194" s="154">
        <f t="shared" si="34"/>
        <v>0</v>
      </c>
      <c r="BF194" s="154">
        <f t="shared" si="35"/>
        <v>0</v>
      </c>
      <c r="BG194" s="154">
        <f t="shared" si="36"/>
        <v>0</v>
      </c>
      <c r="BH194" s="154">
        <f t="shared" si="37"/>
        <v>0</v>
      </c>
      <c r="BI194" s="154">
        <f t="shared" si="38"/>
        <v>0</v>
      </c>
      <c r="BJ194" s="14" t="s">
        <v>85</v>
      </c>
      <c r="BK194" s="154">
        <f t="shared" si="39"/>
        <v>0</v>
      </c>
      <c r="BL194" s="14" t="s">
        <v>166</v>
      </c>
      <c r="BM194" s="153" t="s">
        <v>329</v>
      </c>
    </row>
    <row r="195" spans="2:65" s="1" customFormat="1" ht="24.25" customHeight="1">
      <c r="B195" s="140"/>
      <c r="C195" s="141" t="s">
        <v>330</v>
      </c>
      <c r="D195" s="141" t="s">
        <v>162</v>
      </c>
      <c r="E195" s="142" t="s">
        <v>331</v>
      </c>
      <c r="F195" s="143" t="s">
        <v>332</v>
      </c>
      <c r="G195" s="144" t="s">
        <v>165</v>
      </c>
      <c r="H195" s="145">
        <v>17.64</v>
      </c>
      <c r="I195" s="146"/>
      <c r="J195" s="147">
        <f t="shared" si="30"/>
        <v>0</v>
      </c>
      <c r="K195" s="148"/>
      <c r="L195" s="29"/>
      <c r="M195" s="149" t="s">
        <v>1</v>
      </c>
      <c r="N195" s="150" t="s">
        <v>39</v>
      </c>
      <c r="P195" s="151">
        <f t="shared" si="31"/>
        <v>0</v>
      </c>
      <c r="Q195" s="151">
        <v>2.4635500000000001</v>
      </c>
      <c r="R195" s="151">
        <f t="shared" si="32"/>
        <v>43.457022000000002</v>
      </c>
      <c r="S195" s="151">
        <v>0</v>
      </c>
      <c r="T195" s="152">
        <f t="shared" si="33"/>
        <v>0</v>
      </c>
      <c r="AR195" s="153" t="s">
        <v>166</v>
      </c>
      <c r="AT195" s="153" t="s">
        <v>162</v>
      </c>
      <c r="AU195" s="153" t="s">
        <v>85</v>
      </c>
      <c r="AY195" s="14" t="s">
        <v>160</v>
      </c>
      <c r="BE195" s="154">
        <f t="shared" si="34"/>
        <v>0</v>
      </c>
      <c r="BF195" s="154">
        <f t="shared" si="35"/>
        <v>0</v>
      </c>
      <c r="BG195" s="154">
        <f t="shared" si="36"/>
        <v>0</v>
      </c>
      <c r="BH195" s="154">
        <f t="shared" si="37"/>
        <v>0</v>
      </c>
      <c r="BI195" s="154">
        <f t="shared" si="38"/>
        <v>0</v>
      </c>
      <c r="BJ195" s="14" t="s">
        <v>85</v>
      </c>
      <c r="BK195" s="154">
        <f t="shared" si="39"/>
        <v>0</v>
      </c>
      <c r="BL195" s="14" t="s">
        <v>166</v>
      </c>
      <c r="BM195" s="153" t="s">
        <v>333</v>
      </c>
    </row>
    <row r="196" spans="2:65" s="1" customFormat="1" ht="24.25" customHeight="1">
      <c r="B196" s="140"/>
      <c r="C196" s="141" t="s">
        <v>334</v>
      </c>
      <c r="D196" s="141" t="s">
        <v>162</v>
      </c>
      <c r="E196" s="142" t="s">
        <v>335</v>
      </c>
      <c r="F196" s="143" t="s">
        <v>336</v>
      </c>
      <c r="G196" s="144" t="s">
        <v>165</v>
      </c>
      <c r="H196" s="145">
        <v>49.780999999999999</v>
      </c>
      <c r="I196" s="146"/>
      <c r="J196" s="147">
        <f t="shared" si="30"/>
        <v>0</v>
      </c>
      <c r="K196" s="148"/>
      <c r="L196" s="29"/>
      <c r="M196" s="149" t="s">
        <v>1</v>
      </c>
      <c r="N196" s="150" t="s">
        <v>39</v>
      </c>
      <c r="P196" s="151">
        <f t="shared" si="31"/>
        <v>0</v>
      </c>
      <c r="Q196" s="151">
        <v>2.4635500000000001</v>
      </c>
      <c r="R196" s="151">
        <f t="shared" si="32"/>
        <v>122.63798255</v>
      </c>
      <c r="S196" s="151">
        <v>0</v>
      </c>
      <c r="T196" s="152">
        <f t="shared" si="33"/>
        <v>0</v>
      </c>
      <c r="AR196" s="153" t="s">
        <v>166</v>
      </c>
      <c r="AT196" s="153" t="s">
        <v>162</v>
      </c>
      <c r="AU196" s="153" t="s">
        <v>85</v>
      </c>
      <c r="AY196" s="14" t="s">
        <v>160</v>
      </c>
      <c r="BE196" s="154">
        <f t="shared" si="34"/>
        <v>0</v>
      </c>
      <c r="BF196" s="154">
        <f t="shared" si="35"/>
        <v>0</v>
      </c>
      <c r="BG196" s="154">
        <f t="shared" si="36"/>
        <v>0</v>
      </c>
      <c r="BH196" s="154">
        <f t="shared" si="37"/>
        <v>0</v>
      </c>
      <c r="BI196" s="154">
        <f t="shared" si="38"/>
        <v>0</v>
      </c>
      <c r="BJ196" s="14" t="s">
        <v>85</v>
      </c>
      <c r="BK196" s="154">
        <f t="shared" si="39"/>
        <v>0</v>
      </c>
      <c r="BL196" s="14" t="s">
        <v>166</v>
      </c>
      <c r="BM196" s="153" t="s">
        <v>337</v>
      </c>
    </row>
    <row r="197" spans="2:65" s="1" customFormat="1" ht="24.25" customHeight="1">
      <c r="B197" s="140"/>
      <c r="C197" s="141" t="s">
        <v>338</v>
      </c>
      <c r="D197" s="141" t="s">
        <v>162</v>
      </c>
      <c r="E197" s="142" t="s">
        <v>339</v>
      </c>
      <c r="F197" s="143" t="s">
        <v>340</v>
      </c>
      <c r="G197" s="144" t="s">
        <v>165</v>
      </c>
      <c r="H197" s="145">
        <v>7.8639999999999999</v>
      </c>
      <c r="I197" s="146"/>
      <c r="J197" s="147">
        <f t="shared" si="30"/>
        <v>0</v>
      </c>
      <c r="K197" s="148"/>
      <c r="L197" s="29"/>
      <c r="M197" s="149" t="s">
        <v>1</v>
      </c>
      <c r="N197" s="150" t="s">
        <v>39</v>
      </c>
      <c r="P197" s="151">
        <f t="shared" si="31"/>
        <v>0</v>
      </c>
      <c r="Q197" s="151">
        <v>2.4885600000000001</v>
      </c>
      <c r="R197" s="151">
        <f t="shared" si="32"/>
        <v>19.570035839999999</v>
      </c>
      <c r="S197" s="151">
        <v>0</v>
      </c>
      <c r="T197" s="152">
        <f t="shared" si="33"/>
        <v>0</v>
      </c>
      <c r="AR197" s="153" t="s">
        <v>166</v>
      </c>
      <c r="AT197" s="153" t="s">
        <v>162</v>
      </c>
      <c r="AU197" s="153" t="s">
        <v>85</v>
      </c>
      <c r="AY197" s="14" t="s">
        <v>160</v>
      </c>
      <c r="BE197" s="154">
        <f t="shared" si="34"/>
        <v>0</v>
      </c>
      <c r="BF197" s="154">
        <f t="shared" si="35"/>
        <v>0</v>
      </c>
      <c r="BG197" s="154">
        <f t="shared" si="36"/>
        <v>0</v>
      </c>
      <c r="BH197" s="154">
        <f t="shared" si="37"/>
        <v>0</v>
      </c>
      <c r="BI197" s="154">
        <f t="shared" si="38"/>
        <v>0</v>
      </c>
      <c r="BJ197" s="14" t="s">
        <v>85</v>
      </c>
      <c r="BK197" s="154">
        <f t="shared" si="39"/>
        <v>0</v>
      </c>
      <c r="BL197" s="14" t="s">
        <v>166</v>
      </c>
      <c r="BM197" s="153" t="s">
        <v>341</v>
      </c>
    </row>
    <row r="198" spans="2:65" s="1" customFormat="1" ht="24.25" customHeight="1">
      <c r="B198" s="140"/>
      <c r="C198" s="141" t="s">
        <v>342</v>
      </c>
      <c r="D198" s="141" t="s">
        <v>162</v>
      </c>
      <c r="E198" s="142" t="s">
        <v>343</v>
      </c>
      <c r="F198" s="143" t="s">
        <v>344</v>
      </c>
      <c r="G198" s="144" t="s">
        <v>165</v>
      </c>
      <c r="H198" s="145">
        <v>46.893000000000001</v>
      </c>
      <c r="I198" s="146"/>
      <c r="J198" s="147">
        <f t="shared" si="30"/>
        <v>0</v>
      </c>
      <c r="K198" s="148"/>
      <c r="L198" s="29"/>
      <c r="M198" s="149" t="s">
        <v>1</v>
      </c>
      <c r="N198" s="150" t="s">
        <v>39</v>
      </c>
      <c r="P198" s="151">
        <f t="shared" si="31"/>
        <v>0</v>
      </c>
      <c r="Q198" s="151">
        <v>2.2654899999999998</v>
      </c>
      <c r="R198" s="151">
        <f t="shared" si="32"/>
        <v>106.23562256999999</v>
      </c>
      <c r="S198" s="151">
        <v>0</v>
      </c>
      <c r="T198" s="152">
        <f t="shared" si="33"/>
        <v>0</v>
      </c>
      <c r="AR198" s="153" t="s">
        <v>166</v>
      </c>
      <c r="AT198" s="153" t="s">
        <v>162</v>
      </c>
      <c r="AU198" s="153" t="s">
        <v>85</v>
      </c>
      <c r="AY198" s="14" t="s">
        <v>160</v>
      </c>
      <c r="BE198" s="154">
        <f t="shared" si="34"/>
        <v>0</v>
      </c>
      <c r="BF198" s="154">
        <f t="shared" si="35"/>
        <v>0</v>
      </c>
      <c r="BG198" s="154">
        <f t="shared" si="36"/>
        <v>0</v>
      </c>
      <c r="BH198" s="154">
        <f t="shared" si="37"/>
        <v>0</v>
      </c>
      <c r="BI198" s="154">
        <f t="shared" si="38"/>
        <v>0</v>
      </c>
      <c r="BJ198" s="14" t="s">
        <v>85</v>
      </c>
      <c r="BK198" s="154">
        <f t="shared" si="39"/>
        <v>0</v>
      </c>
      <c r="BL198" s="14" t="s">
        <v>166</v>
      </c>
      <c r="BM198" s="153" t="s">
        <v>345</v>
      </c>
    </row>
    <row r="199" spans="2:65" s="1" customFormat="1" ht="21.75" customHeight="1">
      <c r="B199" s="140"/>
      <c r="C199" s="141" t="s">
        <v>346</v>
      </c>
      <c r="D199" s="141" t="s">
        <v>162</v>
      </c>
      <c r="E199" s="142" t="s">
        <v>347</v>
      </c>
      <c r="F199" s="143" t="s">
        <v>348</v>
      </c>
      <c r="G199" s="144" t="s">
        <v>227</v>
      </c>
      <c r="H199" s="145">
        <v>4.1349999999999998</v>
      </c>
      <c r="I199" s="146"/>
      <c r="J199" s="147">
        <f t="shared" si="30"/>
        <v>0</v>
      </c>
      <c r="K199" s="148"/>
      <c r="L199" s="29"/>
      <c r="M199" s="149" t="s">
        <v>1</v>
      </c>
      <c r="N199" s="150" t="s">
        <v>39</v>
      </c>
      <c r="P199" s="151">
        <f t="shared" si="31"/>
        <v>0</v>
      </c>
      <c r="Q199" s="151">
        <v>7.8600000000000007E-3</v>
      </c>
      <c r="R199" s="151">
        <f t="shared" si="32"/>
        <v>3.2501099999999998E-2</v>
      </c>
      <c r="S199" s="151">
        <v>0</v>
      </c>
      <c r="T199" s="152">
        <f t="shared" si="33"/>
        <v>0</v>
      </c>
      <c r="AR199" s="153" t="s">
        <v>166</v>
      </c>
      <c r="AT199" s="153" t="s">
        <v>162</v>
      </c>
      <c r="AU199" s="153" t="s">
        <v>85</v>
      </c>
      <c r="AY199" s="14" t="s">
        <v>160</v>
      </c>
      <c r="BE199" s="154">
        <f t="shared" si="34"/>
        <v>0</v>
      </c>
      <c r="BF199" s="154">
        <f t="shared" si="35"/>
        <v>0</v>
      </c>
      <c r="BG199" s="154">
        <f t="shared" si="36"/>
        <v>0</v>
      </c>
      <c r="BH199" s="154">
        <f t="shared" si="37"/>
        <v>0</v>
      </c>
      <c r="BI199" s="154">
        <f t="shared" si="38"/>
        <v>0</v>
      </c>
      <c r="BJ199" s="14" t="s">
        <v>85</v>
      </c>
      <c r="BK199" s="154">
        <f t="shared" si="39"/>
        <v>0</v>
      </c>
      <c r="BL199" s="14" t="s">
        <v>166</v>
      </c>
      <c r="BM199" s="153" t="s">
        <v>349</v>
      </c>
    </row>
    <row r="200" spans="2:65" s="1" customFormat="1" ht="21.75" customHeight="1">
      <c r="B200" s="140"/>
      <c r="C200" s="141" t="s">
        <v>350</v>
      </c>
      <c r="D200" s="141" t="s">
        <v>162</v>
      </c>
      <c r="E200" s="142" t="s">
        <v>351</v>
      </c>
      <c r="F200" s="143" t="s">
        <v>352</v>
      </c>
      <c r="G200" s="144" t="s">
        <v>227</v>
      </c>
      <c r="H200" s="145">
        <v>4.1349999999999998</v>
      </c>
      <c r="I200" s="146"/>
      <c r="J200" s="147">
        <f t="shared" si="30"/>
        <v>0</v>
      </c>
      <c r="K200" s="148"/>
      <c r="L200" s="29"/>
      <c r="M200" s="149" t="s">
        <v>1</v>
      </c>
      <c r="N200" s="150" t="s">
        <v>39</v>
      </c>
      <c r="P200" s="151">
        <f t="shared" si="31"/>
        <v>0</v>
      </c>
      <c r="Q200" s="151">
        <v>0</v>
      </c>
      <c r="R200" s="151">
        <f t="shared" si="32"/>
        <v>0</v>
      </c>
      <c r="S200" s="151">
        <v>0</v>
      </c>
      <c r="T200" s="152">
        <f t="shared" si="33"/>
        <v>0</v>
      </c>
      <c r="AR200" s="153" t="s">
        <v>166</v>
      </c>
      <c r="AT200" s="153" t="s">
        <v>162</v>
      </c>
      <c r="AU200" s="153" t="s">
        <v>85</v>
      </c>
      <c r="AY200" s="14" t="s">
        <v>160</v>
      </c>
      <c r="BE200" s="154">
        <f t="shared" si="34"/>
        <v>0</v>
      </c>
      <c r="BF200" s="154">
        <f t="shared" si="35"/>
        <v>0</v>
      </c>
      <c r="BG200" s="154">
        <f t="shared" si="36"/>
        <v>0</v>
      </c>
      <c r="BH200" s="154">
        <f t="shared" si="37"/>
        <v>0</v>
      </c>
      <c r="BI200" s="154">
        <f t="shared" si="38"/>
        <v>0</v>
      </c>
      <c r="BJ200" s="14" t="s">
        <v>85</v>
      </c>
      <c r="BK200" s="154">
        <f t="shared" si="39"/>
        <v>0</v>
      </c>
      <c r="BL200" s="14" t="s">
        <v>166</v>
      </c>
      <c r="BM200" s="153" t="s">
        <v>353</v>
      </c>
    </row>
    <row r="201" spans="2:65" s="1" customFormat="1" ht="33" customHeight="1">
      <c r="B201" s="140"/>
      <c r="C201" s="141" t="s">
        <v>354</v>
      </c>
      <c r="D201" s="141" t="s">
        <v>162</v>
      </c>
      <c r="E201" s="142" t="s">
        <v>355</v>
      </c>
      <c r="F201" s="143" t="s">
        <v>356</v>
      </c>
      <c r="G201" s="144" t="s">
        <v>209</v>
      </c>
      <c r="H201" s="145">
        <v>5.9290000000000003</v>
      </c>
      <c r="I201" s="146"/>
      <c r="J201" s="147">
        <f t="shared" si="30"/>
        <v>0</v>
      </c>
      <c r="K201" s="148"/>
      <c r="L201" s="29"/>
      <c r="M201" s="149" t="s">
        <v>1</v>
      </c>
      <c r="N201" s="150" t="s">
        <v>39</v>
      </c>
      <c r="P201" s="151">
        <f t="shared" si="31"/>
        <v>0</v>
      </c>
      <c r="Q201" s="151">
        <v>1.00865</v>
      </c>
      <c r="R201" s="151">
        <f t="shared" si="32"/>
        <v>5.9802858500000005</v>
      </c>
      <c r="S201" s="151">
        <v>0</v>
      </c>
      <c r="T201" s="152">
        <f t="shared" si="33"/>
        <v>0</v>
      </c>
      <c r="AR201" s="153" t="s">
        <v>166</v>
      </c>
      <c r="AT201" s="153" t="s">
        <v>162</v>
      </c>
      <c r="AU201" s="153" t="s">
        <v>85</v>
      </c>
      <c r="AY201" s="14" t="s">
        <v>160</v>
      </c>
      <c r="BE201" s="154">
        <f t="shared" si="34"/>
        <v>0</v>
      </c>
      <c r="BF201" s="154">
        <f t="shared" si="35"/>
        <v>0</v>
      </c>
      <c r="BG201" s="154">
        <f t="shared" si="36"/>
        <v>0</v>
      </c>
      <c r="BH201" s="154">
        <f t="shared" si="37"/>
        <v>0</v>
      </c>
      <c r="BI201" s="154">
        <f t="shared" si="38"/>
        <v>0</v>
      </c>
      <c r="BJ201" s="14" t="s">
        <v>85</v>
      </c>
      <c r="BK201" s="154">
        <f t="shared" si="39"/>
        <v>0</v>
      </c>
      <c r="BL201" s="14" t="s">
        <v>166</v>
      </c>
      <c r="BM201" s="153" t="s">
        <v>357</v>
      </c>
    </row>
    <row r="202" spans="2:65" s="1" customFormat="1" ht="37.75" customHeight="1">
      <c r="B202" s="140"/>
      <c r="C202" s="141" t="s">
        <v>358</v>
      </c>
      <c r="D202" s="141" t="s">
        <v>162</v>
      </c>
      <c r="E202" s="142" t="s">
        <v>359</v>
      </c>
      <c r="F202" s="143" t="s">
        <v>360</v>
      </c>
      <c r="G202" s="144" t="s">
        <v>227</v>
      </c>
      <c r="H202" s="145">
        <v>710.90899999999999</v>
      </c>
      <c r="I202" s="146"/>
      <c r="J202" s="147">
        <f t="shared" si="30"/>
        <v>0</v>
      </c>
      <c r="K202" s="148"/>
      <c r="L202" s="29"/>
      <c r="M202" s="149" t="s">
        <v>1</v>
      </c>
      <c r="N202" s="150" t="s">
        <v>39</v>
      </c>
      <c r="P202" s="151">
        <f t="shared" si="31"/>
        <v>0</v>
      </c>
      <c r="Q202" s="151">
        <v>8.7799999999999996E-3</v>
      </c>
      <c r="R202" s="151">
        <f t="shared" si="32"/>
        <v>6.2417810199999995</v>
      </c>
      <c r="S202" s="151">
        <v>0</v>
      </c>
      <c r="T202" s="152">
        <f t="shared" si="33"/>
        <v>0</v>
      </c>
      <c r="AR202" s="153" t="s">
        <v>166</v>
      </c>
      <c r="AT202" s="153" t="s">
        <v>162</v>
      </c>
      <c r="AU202" s="153" t="s">
        <v>85</v>
      </c>
      <c r="AY202" s="14" t="s">
        <v>160</v>
      </c>
      <c r="BE202" s="154">
        <f t="shared" si="34"/>
        <v>0</v>
      </c>
      <c r="BF202" s="154">
        <f t="shared" si="35"/>
        <v>0</v>
      </c>
      <c r="BG202" s="154">
        <f t="shared" si="36"/>
        <v>0</v>
      </c>
      <c r="BH202" s="154">
        <f t="shared" si="37"/>
        <v>0</v>
      </c>
      <c r="BI202" s="154">
        <f t="shared" si="38"/>
        <v>0</v>
      </c>
      <c r="BJ202" s="14" t="s">
        <v>85</v>
      </c>
      <c r="BK202" s="154">
        <f t="shared" si="39"/>
        <v>0</v>
      </c>
      <c r="BL202" s="14" t="s">
        <v>166</v>
      </c>
      <c r="BM202" s="153" t="s">
        <v>361</v>
      </c>
    </row>
    <row r="203" spans="2:65" s="1" customFormat="1" ht="37.75" customHeight="1">
      <c r="B203" s="140"/>
      <c r="C203" s="141" t="s">
        <v>362</v>
      </c>
      <c r="D203" s="141" t="s">
        <v>162</v>
      </c>
      <c r="E203" s="142" t="s">
        <v>363</v>
      </c>
      <c r="F203" s="143" t="s">
        <v>364</v>
      </c>
      <c r="G203" s="144" t="s">
        <v>227</v>
      </c>
      <c r="H203" s="145">
        <v>28.24</v>
      </c>
      <c r="I203" s="146"/>
      <c r="J203" s="147">
        <f t="shared" si="30"/>
        <v>0</v>
      </c>
      <c r="K203" s="148"/>
      <c r="L203" s="29"/>
      <c r="M203" s="149" t="s">
        <v>1</v>
      </c>
      <c r="N203" s="150" t="s">
        <v>39</v>
      </c>
      <c r="P203" s="151">
        <f t="shared" si="31"/>
        <v>0</v>
      </c>
      <c r="Q203" s="151">
        <v>6.2700000000000004E-3</v>
      </c>
      <c r="R203" s="151">
        <f t="shared" si="32"/>
        <v>0.17706479999999999</v>
      </c>
      <c r="S203" s="151">
        <v>0</v>
      </c>
      <c r="T203" s="152">
        <f t="shared" si="33"/>
        <v>0</v>
      </c>
      <c r="AR203" s="153" t="s">
        <v>166</v>
      </c>
      <c r="AT203" s="153" t="s">
        <v>162</v>
      </c>
      <c r="AU203" s="153" t="s">
        <v>85</v>
      </c>
      <c r="AY203" s="14" t="s">
        <v>160</v>
      </c>
      <c r="BE203" s="154">
        <f t="shared" si="34"/>
        <v>0</v>
      </c>
      <c r="BF203" s="154">
        <f t="shared" si="35"/>
        <v>0</v>
      </c>
      <c r="BG203" s="154">
        <f t="shared" si="36"/>
        <v>0</v>
      </c>
      <c r="BH203" s="154">
        <f t="shared" si="37"/>
        <v>0</v>
      </c>
      <c r="BI203" s="154">
        <f t="shared" si="38"/>
        <v>0</v>
      </c>
      <c r="BJ203" s="14" t="s">
        <v>85</v>
      </c>
      <c r="BK203" s="154">
        <f t="shared" si="39"/>
        <v>0</v>
      </c>
      <c r="BL203" s="14" t="s">
        <v>166</v>
      </c>
      <c r="BM203" s="153" t="s">
        <v>365</v>
      </c>
    </row>
    <row r="204" spans="2:65" s="1" customFormat="1" ht="24.25" customHeight="1">
      <c r="B204" s="140"/>
      <c r="C204" s="141" t="s">
        <v>366</v>
      </c>
      <c r="D204" s="141" t="s">
        <v>162</v>
      </c>
      <c r="E204" s="142" t="s">
        <v>367</v>
      </c>
      <c r="F204" s="143" t="s">
        <v>368</v>
      </c>
      <c r="G204" s="144" t="s">
        <v>227</v>
      </c>
      <c r="H204" s="145">
        <v>307.30399999999997</v>
      </c>
      <c r="I204" s="146"/>
      <c r="J204" s="147">
        <f t="shared" si="30"/>
        <v>0</v>
      </c>
      <c r="K204" s="148"/>
      <c r="L204" s="29"/>
      <c r="M204" s="149" t="s">
        <v>1</v>
      </c>
      <c r="N204" s="150" t="s">
        <v>39</v>
      </c>
      <c r="P204" s="151">
        <f t="shared" si="31"/>
        <v>0</v>
      </c>
      <c r="Q204" s="151">
        <v>0</v>
      </c>
      <c r="R204" s="151">
        <f t="shared" si="32"/>
        <v>0</v>
      </c>
      <c r="S204" s="151">
        <v>0</v>
      </c>
      <c r="T204" s="152">
        <f t="shared" si="33"/>
        <v>0</v>
      </c>
      <c r="AR204" s="153" t="s">
        <v>166</v>
      </c>
      <c r="AT204" s="153" t="s">
        <v>162</v>
      </c>
      <c r="AU204" s="153" t="s">
        <v>85</v>
      </c>
      <c r="AY204" s="14" t="s">
        <v>160</v>
      </c>
      <c r="BE204" s="154">
        <f t="shared" si="34"/>
        <v>0</v>
      </c>
      <c r="BF204" s="154">
        <f t="shared" si="35"/>
        <v>0</v>
      </c>
      <c r="BG204" s="154">
        <f t="shared" si="36"/>
        <v>0</v>
      </c>
      <c r="BH204" s="154">
        <f t="shared" si="37"/>
        <v>0</v>
      </c>
      <c r="BI204" s="154">
        <f t="shared" si="38"/>
        <v>0</v>
      </c>
      <c r="BJ204" s="14" t="s">
        <v>85</v>
      </c>
      <c r="BK204" s="154">
        <f t="shared" si="39"/>
        <v>0</v>
      </c>
      <c r="BL204" s="14" t="s">
        <v>166</v>
      </c>
      <c r="BM204" s="153" t="s">
        <v>369</v>
      </c>
    </row>
    <row r="205" spans="2:65" s="1" customFormat="1" ht="24.25" customHeight="1">
      <c r="B205" s="140"/>
      <c r="C205" s="155" t="s">
        <v>370</v>
      </c>
      <c r="D205" s="155" t="s">
        <v>220</v>
      </c>
      <c r="E205" s="156" t="s">
        <v>371</v>
      </c>
      <c r="F205" s="157" t="s">
        <v>372</v>
      </c>
      <c r="G205" s="158" t="s">
        <v>227</v>
      </c>
      <c r="H205" s="159">
        <v>313.45</v>
      </c>
      <c r="I205" s="160"/>
      <c r="J205" s="161">
        <f t="shared" si="30"/>
        <v>0</v>
      </c>
      <c r="K205" s="162"/>
      <c r="L205" s="163"/>
      <c r="M205" s="164" t="s">
        <v>1</v>
      </c>
      <c r="N205" s="165" t="s">
        <v>39</v>
      </c>
      <c r="P205" s="151">
        <f t="shared" si="31"/>
        <v>0</v>
      </c>
      <c r="Q205" s="151">
        <v>1E-4</v>
      </c>
      <c r="R205" s="151">
        <f t="shared" si="32"/>
        <v>3.1344999999999998E-2</v>
      </c>
      <c r="S205" s="151">
        <v>0</v>
      </c>
      <c r="T205" s="152">
        <f t="shared" si="33"/>
        <v>0</v>
      </c>
      <c r="AR205" s="153" t="s">
        <v>190</v>
      </c>
      <c r="AT205" s="153" t="s">
        <v>220</v>
      </c>
      <c r="AU205" s="153" t="s">
        <v>85</v>
      </c>
      <c r="AY205" s="14" t="s">
        <v>160</v>
      </c>
      <c r="BE205" s="154">
        <f t="shared" si="34"/>
        <v>0</v>
      </c>
      <c r="BF205" s="154">
        <f t="shared" si="35"/>
        <v>0</v>
      </c>
      <c r="BG205" s="154">
        <f t="shared" si="36"/>
        <v>0</v>
      </c>
      <c r="BH205" s="154">
        <f t="shared" si="37"/>
        <v>0</v>
      </c>
      <c r="BI205" s="154">
        <f t="shared" si="38"/>
        <v>0</v>
      </c>
      <c r="BJ205" s="14" t="s">
        <v>85</v>
      </c>
      <c r="BK205" s="154">
        <f t="shared" si="39"/>
        <v>0</v>
      </c>
      <c r="BL205" s="14" t="s">
        <v>166</v>
      </c>
      <c r="BM205" s="153" t="s">
        <v>373</v>
      </c>
    </row>
    <row r="206" spans="2:65" s="1" customFormat="1" ht="16.5" customHeight="1">
      <c r="B206" s="140"/>
      <c r="C206" s="141" t="s">
        <v>374</v>
      </c>
      <c r="D206" s="141" t="s">
        <v>162</v>
      </c>
      <c r="E206" s="142" t="s">
        <v>375</v>
      </c>
      <c r="F206" s="143" t="s">
        <v>376</v>
      </c>
      <c r="G206" s="144" t="s">
        <v>253</v>
      </c>
      <c r="H206" s="145">
        <v>267.65499999999997</v>
      </c>
      <c r="I206" s="146"/>
      <c r="J206" s="147">
        <f t="shared" si="30"/>
        <v>0</v>
      </c>
      <c r="K206" s="148"/>
      <c r="L206" s="29"/>
      <c r="M206" s="149" t="s">
        <v>1</v>
      </c>
      <c r="N206" s="150" t="s">
        <v>39</v>
      </c>
      <c r="P206" s="151">
        <f t="shared" si="31"/>
        <v>0</v>
      </c>
      <c r="Q206" s="151">
        <v>0</v>
      </c>
      <c r="R206" s="151">
        <f t="shared" si="32"/>
        <v>0</v>
      </c>
      <c r="S206" s="151">
        <v>0</v>
      </c>
      <c r="T206" s="152">
        <f t="shared" si="33"/>
        <v>0</v>
      </c>
      <c r="AR206" s="153" t="s">
        <v>166</v>
      </c>
      <c r="AT206" s="153" t="s">
        <v>162</v>
      </c>
      <c r="AU206" s="153" t="s">
        <v>85</v>
      </c>
      <c r="AY206" s="14" t="s">
        <v>160</v>
      </c>
      <c r="BE206" s="154">
        <f t="shared" si="34"/>
        <v>0</v>
      </c>
      <c r="BF206" s="154">
        <f t="shared" si="35"/>
        <v>0</v>
      </c>
      <c r="BG206" s="154">
        <f t="shared" si="36"/>
        <v>0</v>
      </c>
      <c r="BH206" s="154">
        <f t="shared" si="37"/>
        <v>0</v>
      </c>
      <c r="BI206" s="154">
        <f t="shared" si="38"/>
        <v>0</v>
      </c>
      <c r="BJ206" s="14" t="s">
        <v>85</v>
      </c>
      <c r="BK206" s="154">
        <f t="shared" si="39"/>
        <v>0</v>
      </c>
      <c r="BL206" s="14" t="s">
        <v>166</v>
      </c>
      <c r="BM206" s="153" t="s">
        <v>377</v>
      </c>
    </row>
    <row r="207" spans="2:65" s="1" customFormat="1" ht="37.75" customHeight="1">
      <c r="B207" s="140"/>
      <c r="C207" s="155" t="s">
        <v>378</v>
      </c>
      <c r="D207" s="155" t="s">
        <v>220</v>
      </c>
      <c r="E207" s="156" t="s">
        <v>379</v>
      </c>
      <c r="F207" s="157" t="s">
        <v>380</v>
      </c>
      <c r="G207" s="158" t="s">
        <v>253</v>
      </c>
      <c r="H207" s="159">
        <v>273.00799999999998</v>
      </c>
      <c r="I207" s="160"/>
      <c r="J207" s="161">
        <f t="shared" si="30"/>
        <v>0</v>
      </c>
      <c r="K207" s="162"/>
      <c r="L207" s="163"/>
      <c r="M207" s="164" t="s">
        <v>1</v>
      </c>
      <c r="N207" s="165" t="s">
        <v>39</v>
      </c>
      <c r="P207" s="151">
        <f t="shared" si="31"/>
        <v>0</v>
      </c>
      <c r="Q207" s="151">
        <v>1.8000000000000001E-4</v>
      </c>
      <c r="R207" s="151">
        <f t="shared" si="32"/>
        <v>4.9141440000000002E-2</v>
      </c>
      <c r="S207" s="151">
        <v>0</v>
      </c>
      <c r="T207" s="152">
        <f t="shared" si="33"/>
        <v>0</v>
      </c>
      <c r="AR207" s="153" t="s">
        <v>190</v>
      </c>
      <c r="AT207" s="153" t="s">
        <v>220</v>
      </c>
      <c r="AU207" s="153" t="s">
        <v>85</v>
      </c>
      <c r="AY207" s="14" t="s">
        <v>160</v>
      </c>
      <c r="BE207" s="154">
        <f t="shared" si="34"/>
        <v>0</v>
      </c>
      <c r="BF207" s="154">
        <f t="shared" si="35"/>
        <v>0</v>
      </c>
      <c r="BG207" s="154">
        <f t="shared" si="36"/>
        <v>0</v>
      </c>
      <c r="BH207" s="154">
        <f t="shared" si="37"/>
        <v>0</v>
      </c>
      <c r="BI207" s="154">
        <f t="shared" si="38"/>
        <v>0</v>
      </c>
      <c r="BJ207" s="14" t="s">
        <v>85</v>
      </c>
      <c r="BK207" s="154">
        <f t="shared" si="39"/>
        <v>0</v>
      </c>
      <c r="BL207" s="14" t="s">
        <v>166</v>
      </c>
      <c r="BM207" s="153" t="s">
        <v>381</v>
      </c>
    </row>
    <row r="208" spans="2:65" s="1" customFormat="1" ht="37.75" customHeight="1">
      <c r="B208" s="140"/>
      <c r="C208" s="141" t="s">
        <v>382</v>
      </c>
      <c r="D208" s="141" t="s">
        <v>162</v>
      </c>
      <c r="E208" s="142" t="s">
        <v>383</v>
      </c>
      <c r="F208" s="143" t="s">
        <v>384</v>
      </c>
      <c r="G208" s="144" t="s">
        <v>253</v>
      </c>
      <c r="H208" s="145">
        <v>118.8</v>
      </c>
      <c r="I208" s="146"/>
      <c r="J208" s="147">
        <f t="shared" si="30"/>
        <v>0</v>
      </c>
      <c r="K208" s="148"/>
      <c r="L208" s="29"/>
      <c r="M208" s="149" t="s">
        <v>1</v>
      </c>
      <c r="N208" s="150" t="s">
        <v>39</v>
      </c>
      <c r="P208" s="151">
        <f t="shared" si="31"/>
        <v>0</v>
      </c>
      <c r="Q208" s="151">
        <v>1.0000000000000001E-5</v>
      </c>
      <c r="R208" s="151">
        <f t="shared" si="32"/>
        <v>1.188E-3</v>
      </c>
      <c r="S208" s="151">
        <v>0</v>
      </c>
      <c r="T208" s="152">
        <f t="shared" si="33"/>
        <v>0</v>
      </c>
      <c r="AR208" s="153" t="s">
        <v>224</v>
      </c>
      <c r="AT208" s="153" t="s">
        <v>162</v>
      </c>
      <c r="AU208" s="153" t="s">
        <v>85</v>
      </c>
      <c r="AY208" s="14" t="s">
        <v>160</v>
      </c>
      <c r="BE208" s="154">
        <f t="shared" si="34"/>
        <v>0</v>
      </c>
      <c r="BF208" s="154">
        <f t="shared" si="35"/>
        <v>0</v>
      </c>
      <c r="BG208" s="154">
        <f t="shared" si="36"/>
        <v>0</v>
      </c>
      <c r="BH208" s="154">
        <f t="shared" si="37"/>
        <v>0</v>
      </c>
      <c r="BI208" s="154">
        <f t="shared" si="38"/>
        <v>0</v>
      </c>
      <c r="BJ208" s="14" t="s">
        <v>85</v>
      </c>
      <c r="BK208" s="154">
        <f t="shared" si="39"/>
        <v>0</v>
      </c>
      <c r="BL208" s="14" t="s">
        <v>224</v>
      </c>
      <c r="BM208" s="153" t="s">
        <v>385</v>
      </c>
    </row>
    <row r="209" spans="2:65" s="1" customFormat="1" ht="24.25" customHeight="1">
      <c r="B209" s="140"/>
      <c r="C209" s="141" t="s">
        <v>386</v>
      </c>
      <c r="D209" s="141" t="s">
        <v>162</v>
      </c>
      <c r="E209" s="142" t="s">
        <v>387</v>
      </c>
      <c r="F209" s="143" t="s">
        <v>388</v>
      </c>
      <c r="G209" s="144" t="s">
        <v>269</v>
      </c>
      <c r="H209" s="145">
        <v>2</v>
      </c>
      <c r="I209" s="146"/>
      <c r="J209" s="147">
        <f t="shared" si="30"/>
        <v>0</v>
      </c>
      <c r="K209" s="148"/>
      <c r="L209" s="29"/>
      <c r="M209" s="149" t="s">
        <v>1</v>
      </c>
      <c r="N209" s="150" t="s">
        <v>39</v>
      </c>
      <c r="P209" s="151">
        <f t="shared" si="31"/>
        <v>0</v>
      </c>
      <c r="Q209" s="151">
        <v>3.9640000000000002E-2</v>
      </c>
      <c r="R209" s="151">
        <f t="shared" si="32"/>
        <v>7.9280000000000003E-2</v>
      </c>
      <c r="S209" s="151">
        <v>0</v>
      </c>
      <c r="T209" s="152">
        <f t="shared" si="33"/>
        <v>0</v>
      </c>
      <c r="AR209" s="153" t="s">
        <v>166</v>
      </c>
      <c r="AT209" s="153" t="s">
        <v>162</v>
      </c>
      <c r="AU209" s="153" t="s">
        <v>85</v>
      </c>
      <c r="AY209" s="14" t="s">
        <v>160</v>
      </c>
      <c r="BE209" s="154">
        <f t="shared" si="34"/>
        <v>0</v>
      </c>
      <c r="BF209" s="154">
        <f t="shared" si="35"/>
        <v>0</v>
      </c>
      <c r="BG209" s="154">
        <f t="shared" si="36"/>
        <v>0</v>
      </c>
      <c r="BH209" s="154">
        <f t="shared" si="37"/>
        <v>0</v>
      </c>
      <c r="BI209" s="154">
        <f t="shared" si="38"/>
        <v>0</v>
      </c>
      <c r="BJ209" s="14" t="s">
        <v>85</v>
      </c>
      <c r="BK209" s="154">
        <f t="shared" si="39"/>
        <v>0</v>
      </c>
      <c r="BL209" s="14" t="s">
        <v>166</v>
      </c>
      <c r="BM209" s="153" t="s">
        <v>389</v>
      </c>
    </row>
    <row r="210" spans="2:65" s="1" customFormat="1" ht="16.5" customHeight="1">
      <c r="B210" s="140"/>
      <c r="C210" s="155" t="s">
        <v>390</v>
      </c>
      <c r="D210" s="155" t="s">
        <v>220</v>
      </c>
      <c r="E210" s="156" t="s">
        <v>391</v>
      </c>
      <c r="F210" s="157" t="s">
        <v>392</v>
      </c>
      <c r="G210" s="158" t="s">
        <v>269</v>
      </c>
      <c r="H210" s="159">
        <v>1</v>
      </c>
      <c r="I210" s="160"/>
      <c r="J210" s="161">
        <f t="shared" si="30"/>
        <v>0</v>
      </c>
      <c r="K210" s="162"/>
      <c r="L210" s="163"/>
      <c r="M210" s="164" t="s">
        <v>1</v>
      </c>
      <c r="N210" s="165" t="s">
        <v>39</v>
      </c>
      <c r="P210" s="151">
        <f t="shared" si="31"/>
        <v>0</v>
      </c>
      <c r="Q210" s="151">
        <v>1.46E-2</v>
      </c>
      <c r="R210" s="151">
        <f t="shared" si="32"/>
        <v>1.46E-2</v>
      </c>
      <c r="S210" s="151">
        <v>0</v>
      </c>
      <c r="T210" s="152">
        <f t="shared" si="33"/>
        <v>0</v>
      </c>
      <c r="AR210" s="153" t="s">
        <v>190</v>
      </c>
      <c r="AT210" s="153" t="s">
        <v>220</v>
      </c>
      <c r="AU210" s="153" t="s">
        <v>85</v>
      </c>
      <c r="AY210" s="14" t="s">
        <v>160</v>
      </c>
      <c r="BE210" s="154">
        <f t="shared" si="34"/>
        <v>0</v>
      </c>
      <c r="BF210" s="154">
        <f t="shared" si="35"/>
        <v>0</v>
      </c>
      <c r="BG210" s="154">
        <f t="shared" si="36"/>
        <v>0</v>
      </c>
      <c r="BH210" s="154">
        <f t="shared" si="37"/>
        <v>0</v>
      </c>
      <c r="BI210" s="154">
        <f t="shared" si="38"/>
        <v>0</v>
      </c>
      <c r="BJ210" s="14" t="s">
        <v>85</v>
      </c>
      <c r="BK210" s="154">
        <f t="shared" si="39"/>
        <v>0</v>
      </c>
      <c r="BL210" s="14" t="s">
        <v>166</v>
      </c>
      <c r="BM210" s="153" t="s">
        <v>393</v>
      </c>
    </row>
    <row r="211" spans="2:65" s="1" customFormat="1" ht="16.5" customHeight="1">
      <c r="B211" s="140"/>
      <c r="C211" s="155" t="s">
        <v>394</v>
      </c>
      <c r="D211" s="155" t="s">
        <v>220</v>
      </c>
      <c r="E211" s="156" t="s">
        <v>395</v>
      </c>
      <c r="F211" s="157" t="s">
        <v>396</v>
      </c>
      <c r="G211" s="158" t="s">
        <v>269</v>
      </c>
      <c r="H211" s="159">
        <v>1</v>
      </c>
      <c r="I211" s="160"/>
      <c r="J211" s="161">
        <f t="shared" si="30"/>
        <v>0</v>
      </c>
      <c r="K211" s="162"/>
      <c r="L211" s="163"/>
      <c r="M211" s="164" t="s">
        <v>1</v>
      </c>
      <c r="N211" s="165" t="s">
        <v>39</v>
      </c>
      <c r="P211" s="151">
        <f t="shared" si="31"/>
        <v>0</v>
      </c>
      <c r="Q211" s="151">
        <v>1.43E-2</v>
      </c>
      <c r="R211" s="151">
        <f t="shared" si="32"/>
        <v>1.43E-2</v>
      </c>
      <c r="S211" s="151">
        <v>0</v>
      </c>
      <c r="T211" s="152">
        <f t="shared" si="33"/>
        <v>0</v>
      </c>
      <c r="AR211" s="153" t="s">
        <v>190</v>
      </c>
      <c r="AT211" s="153" t="s">
        <v>220</v>
      </c>
      <c r="AU211" s="153" t="s">
        <v>85</v>
      </c>
      <c r="AY211" s="14" t="s">
        <v>160</v>
      </c>
      <c r="BE211" s="154">
        <f t="shared" si="34"/>
        <v>0</v>
      </c>
      <c r="BF211" s="154">
        <f t="shared" si="35"/>
        <v>0</v>
      </c>
      <c r="BG211" s="154">
        <f t="shared" si="36"/>
        <v>0</v>
      </c>
      <c r="BH211" s="154">
        <f t="shared" si="37"/>
        <v>0</v>
      </c>
      <c r="BI211" s="154">
        <f t="shared" si="38"/>
        <v>0</v>
      </c>
      <c r="BJ211" s="14" t="s">
        <v>85</v>
      </c>
      <c r="BK211" s="154">
        <f t="shared" si="39"/>
        <v>0</v>
      </c>
      <c r="BL211" s="14" t="s">
        <v>166</v>
      </c>
      <c r="BM211" s="153" t="s">
        <v>397</v>
      </c>
    </row>
    <row r="212" spans="2:65" s="1" customFormat="1" ht="24.25" customHeight="1">
      <c r="B212" s="140"/>
      <c r="C212" s="141" t="s">
        <v>398</v>
      </c>
      <c r="D212" s="141" t="s">
        <v>162</v>
      </c>
      <c r="E212" s="142" t="s">
        <v>399</v>
      </c>
      <c r="F212" s="143" t="s">
        <v>400</v>
      </c>
      <c r="G212" s="144" t="s">
        <v>269</v>
      </c>
      <c r="H212" s="145">
        <v>1</v>
      </c>
      <c r="I212" s="146"/>
      <c r="J212" s="147">
        <f t="shared" si="30"/>
        <v>0</v>
      </c>
      <c r="K212" s="148"/>
      <c r="L212" s="29"/>
      <c r="M212" s="149" t="s">
        <v>1</v>
      </c>
      <c r="N212" s="150" t="s">
        <v>39</v>
      </c>
      <c r="P212" s="151">
        <f t="shared" si="31"/>
        <v>0</v>
      </c>
      <c r="Q212" s="151">
        <v>0.43752495000000002</v>
      </c>
      <c r="R212" s="151">
        <f t="shared" si="32"/>
        <v>0.43752495000000002</v>
      </c>
      <c r="S212" s="151">
        <v>0</v>
      </c>
      <c r="T212" s="152">
        <f t="shared" si="33"/>
        <v>0</v>
      </c>
      <c r="AR212" s="153" t="s">
        <v>166</v>
      </c>
      <c r="AT212" s="153" t="s">
        <v>162</v>
      </c>
      <c r="AU212" s="153" t="s">
        <v>85</v>
      </c>
      <c r="AY212" s="14" t="s">
        <v>160</v>
      </c>
      <c r="BE212" s="154">
        <f t="shared" si="34"/>
        <v>0</v>
      </c>
      <c r="BF212" s="154">
        <f t="shared" si="35"/>
        <v>0</v>
      </c>
      <c r="BG212" s="154">
        <f t="shared" si="36"/>
        <v>0</v>
      </c>
      <c r="BH212" s="154">
        <f t="shared" si="37"/>
        <v>0</v>
      </c>
      <c r="BI212" s="154">
        <f t="shared" si="38"/>
        <v>0</v>
      </c>
      <c r="BJ212" s="14" t="s">
        <v>85</v>
      </c>
      <c r="BK212" s="154">
        <f t="shared" si="39"/>
        <v>0</v>
      </c>
      <c r="BL212" s="14" t="s">
        <v>166</v>
      </c>
      <c r="BM212" s="153" t="s">
        <v>401</v>
      </c>
    </row>
    <row r="213" spans="2:65" s="1" customFormat="1" ht="24.25" customHeight="1">
      <c r="B213" s="140"/>
      <c r="C213" s="155" t="s">
        <v>402</v>
      </c>
      <c r="D213" s="155" t="s">
        <v>220</v>
      </c>
      <c r="E213" s="156" t="s">
        <v>403</v>
      </c>
      <c r="F213" s="157" t="s">
        <v>404</v>
      </c>
      <c r="G213" s="158" t="s">
        <v>269</v>
      </c>
      <c r="H213" s="159">
        <v>1</v>
      </c>
      <c r="I213" s="160"/>
      <c r="J213" s="161">
        <f t="shared" si="30"/>
        <v>0</v>
      </c>
      <c r="K213" s="162"/>
      <c r="L213" s="163"/>
      <c r="M213" s="164" t="s">
        <v>1</v>
      </c>
      <c r="N213" s="165" t="s">
        <v>39</v>
      </c>
      <c r="P213" s="151">
        <f t="shared" si="31"/>
        <v>0</v>
      </c>
      <c r="Q213" s="151">
        <v>0</v>
      </c>
      <c r="R213" s="151">
        <f t="shared" si="32"/>
        <v>0</v>
      </c>
      <c r="S213" s="151">
        <v>0</v>
      </c>
      <c r="T213" s="152">
        <f t="shared" si="33"/>
        <v>0</v>
      </c>
      <c r="AR213" s="153" t="s">
        <v>190</v>
      </c>
      <c r="AT213" s="153" t="s">
        <v>220</v>
      </c>
      <c r="AU213" s="153" t="s">
        <v>85</v>
      </c>
      <c r="AY213" s="14" t="s">
        <v>160</v>
      </c>
      <c r="BE213" s="154">
        <f t="shared" si="34"/>
        <v>0</v>
      </c>
      <c r="BF213" s="154">
        <f t="shared" si="35"/>
        <v>0</v>
      </c>
      <c r="BG213" s="154">
        <f t="shared" si="36"/>
        <v>0</v>
      </c>
      <c r="BH213" s="154">
        <f t="shared" si="37"/>
        <v>0</v>
      </c>
      <c r="BI213" s="154">
        <f t="shared" si="38"/>
        <v>0</v>
      </c>
      <c r="BJ213" s="14" t="s">
        <v>85</v>
      </c>
      <c r="BK213" s="154">
        <f t="shared" si="39"/>
        <v>0</v>
      </c>
      <c r="BL213" s="14" t="s">
        <v>166</v>
      </c>
      <c r="BM213" s="153" t="s">
        <v>405</v>
      </c>
    </row>
    <row r="214" spans="2:65" s="11" customFormat="1" ht="22.75" customHeight="1">
      <c r="B214" s="128"/>
      <c r="D214" s="129" t="s">
        <v>72</v>
      </c>
      <c r="E214" s="138" t="s">
        <v>194</v>
      </c>
      <c r="F214" s="138" t="s">
        <v>406</v>
      </c>
      <c r="I214" s="131"/>
      <c r="J214" s="139">
        <f>BK214</f>
        <v>0</v>
      </c>
      <c r="L214" s="128"/>
      <c r="M214" s="133"/>
      <c r="P214" s="134">
        <f>SUM(P215:P232)</f>
        <v>0</v>
      </c>
      <c r="R214" s="134">
        <f>SUM(R215:R232)</f>
        <v>106.42760373999998</v>
      </c>
      <c r="T214" s="135">
        <f>SUM(T215:T232)</f>
        <v>2.2799999999999999E-3</v>
      </c>
      <c r="AR214" s="129" t="s">
        <v>80</v>
      </c>
      <c r="AT214" s="136" t="s">
        <v>72</v>
      </c>
      <c r="AU214" s="136" t="s">
        <v>80</v>
      </c>
      <c r="AY214" s="129" t="s">
        <v>160</v>
      </c>
      <c r="BK214" s="137">
        <f>SUM(BK215:BK232)</f>
        <v>0</v>
      </c>
    </row>
    <row r="215" spans="2:65" s="1" customFormat="1" ht="24.25" customHeight="1">
      <c r="B215" s="140"/>
      <c r="C215" s="141" t="s">
        <v>407</v>
      </c>
      <c r="D215" s="141" t="s">
        <v>162</v>
      </c>
      <c r="E215" s="142" t="s">
        <v>408</v>
      </c>
      <c r="F215" s="143" t="s">
        <v>409</v>
      </c>
      <c r="G215" s="144" t="s">
        <v>227</v>
      </c>
      <c r="H215" s="145">
        <v>560</v>
      </c>
      <c r="I215" s="146"/>
      <c r="J215" s="147">
        <f t="shared" ref="J215:J232" si="40">ROUND(I215*H215,2)</f>
        <v>0</v>
      </c>
      <c r="K215" s="148"/>
      <c r="L215" s="29"/>
      <c r="M215" s="149" t="s">
        <v>1</v>
      </c>
      <c r="N215" s="150" t="s">
        <v>39</v>
      </c>
      <c r="P215" s="151">
        <f t="shared" ref="P215:P232" si="41">O215*H215</f>
        <v>0</v>
      </c>
      <c r="Q215" s="151">
        <v>1.5286399999999999E-3</v>
      </c>
      <c r="R215" s="151">
        <f t="shared" ref="R215:R232" si="42">Q215*H215</f>
        <v>0.85603839999999998</v>
      </c>
      <c r="S215" s="151">
        <v>0</v>
      </c>
      <c r="T215" s="152">
        <f t="shared" ref="T215:T232" si="43">S215*H215</f>
        <v>0</v>
      </c>
      <c r="AR215" s="153" t="s">
        <v>166</v>
      </c>
      <c r="AT215" s="153" t="s">
        <v>162</v>
      </c>
      <c r="AU215" s="153" t="s">
        <v>85</v>
      </c>
      <c r="AY215" s="14" t="s">
        <v>160</v>
      </c>
      <c r="BE215" s="154">
        <f t="shared" ref="BE215:BE232" si="44">IF(N215="základná",J215,0)</f>
        <v>0</v>
      </c>
      <c r="BF215" s="154">
        <f t="shared" ref="BF215:BF232" si="45">IF(N215="znížená",J215,0)</f>
        <v>0</v>
      </c>
      <c r="BG215" s="154">
        <f t="shared" ref="BG215:BG232" si="46">IF(N215="zákl. prenesená",J215,0)</f>
        <v>0</v>
      </c>
      <c r="BH215" s="154">
        <f t="shared" ref="BH215:BH232" si="47">IF(N215="zníž. prenesená",J215,0)</f>
        <v>0</v>
      </c>
      <c r="BI215" s="154">
        <f t="shared" ref="BI215:BI232" si="48">IF(N215="nulová",J215,0)</f>
        <v>0</v>
      </c>
      <c r="BJ215" s="14" t="s">
        <v>85</v>
      </c>
      <c r="BK215" s="154">
        <f t="shared" ref="BK215:BK232" si="49">ROUND(I215*H215,2)</f>
        <v>0</v>
      </c>
      <c r="BL215" s="14" t="s">
        <v>166</v>
      </c>
      <c r="BM215" s="153" t="s">
        <v>410</v>
      </c>
    </row>
    <row r="216" spans="2:65" s="1" customFormat="1" ht="24.25" customHeight="1">
      <c r="B216" s="140"/>
      <c r="C216" s="141" t="s">
        <v>411</v>
      </c>
      <c r="D216" s="141" t="s">
        <v>162</v>
      </c>
      <c r="E216" s="142" t="s">
        <v>412</v>
      </c>
      <c r="F216" s="143" t="s">
        <v>413</v>
      </c>
      <c r="G216" s="144" t="s">
        <v>227</v>
      </c>
      <c r="H216" s="145">
        <v>281.70999999999998</v>
      </c>
      <c r="I216" s="146"/>
      <c r="J216" s="147">
        <f t="shared" si="40"/>
        <v>0</v>
      </c>
      <c r="K216" s="148"/>
      <c r="L216" s="29"/>
      <c r="M216" s="149" t="s">
        <v>1</v>
      </c>
      <c r="N216" s="150" t="s">
        <v>39</v>
      </c>
      <c r="P216" s="151">
        <f t="shared" si="41"/>
        <v>0</v>
      </c>
      <c r="Q216" s="151">
        <v>1.9300000000000001E-3</v>
      </c>
      <c r="R216" s="151">
        <f t="shared" si="42"/>
        <v>0.54370030000000003</v>
      </c>
      <c r="S216" s="151">
        <v>0</v>
      </c>
      <c r="T216" s="152">
        <f t="shared" si="43"/>
        <v>0</v>
      </c>
      <c r="AR216" s="153" t="s">
        <v>166</v>
      </c>
      <c r="AT216" s="153" t="s">
        <v>162</v>
      </c>
      <c r="AU216" s="153" t="s">
        <v>85</v>
      </c>
      <c r="AY216" s="14" t="s">
        <v>160</v>
      </c>
      <c r="BE216" s="154">
        <f t="shared" si="44"/>
        <v>0</v>
      </c>
      <c r="BF216" s="154">
        <f t="shared" si="45"/>
        <v>0</v>
      </c>
      <c r="BG216" s="154">
        <f t="shared" si="46"/>
        <v>0</v>
      </c>
      <c r="BH216" s="154">
        <f t="shared" si="47"/>
        <v>0</v>
      </c>
      <c r="BI216" s="154">
        <f t="shared" si="48"/>
        <v>0</v>
      </c>
      <c r="BJ216" s="14" t="s">
        <v>85</v>
      </c>
      <c r="BK216" s="154">
        <f t="shared" si="49"/>
        <v>0</v>
      </c>
      <c r="BL216" s="14" t="s">
        <v>166</v>
      </c>
      <c r="BM216" s="153" t="s">
        <v>414</v>
      </c>
    </row>
    <row r="217" spans="2:65" s="1" customFormat="1" ht="24.25" customHeight="1">
      <c r="B217" s="140"/>
      <c r="C217" s="141" t="s">
        <v>415</v>
      </c>
      <c r="D217" s="141" t="s">
        <v>162</v>
      </c>
      <c r="E217" s="142" t="s">
        <v>416</v>
      </c>
      <c r="F217" s="143" t="s">
        <v>417</v>
      </c>
      <c r="G217" s="144" t="s">
        <v>227</v>
      </c>
      <c r="H217" s="145">
        <v>450</v>
      </c>
      <c r="I217" s="146"/>
      <c r="J217" s="147">
        <f t="shared" si="40"/>
        <v>0</v>
      </c>
      <c r="K217" s="148"/>
      <c r="L217" s="29"/>
      <c r="M217" s="149" t="s">
        <v>1</v>
      </c>
      <c r="N217" s="150" t="s">
        <v>39</v>
      </c>
      <c r="P217" s="151">
        <f t="shared" si="41"/>
        <v>0</v>
      </c>
      <c r="Q217" s="151">
        <v>6.1799999999999997E-3</v>
      </c>
      <c r="R217" s="151">
        <f t="shared" si="42"/>
        <v>2.7809999999999997</v>
      </c>
      <c r="S217" s="151">
        <v>0</v>
      </c>
      <c r="T217" s="152">
        <f t="shared" si="43"/>
        <v>0</v>
      </c>
      <c r="AR217" s="153" t="s">
        <v>166</v>
      </c>
      <c r="AT217" s="153" t="s">
        <v>162</v>
      </c>
      <c r="AU217" s="153" t="s">
        <v>85</v>
      </c>
      <c r="AY217" s="14" t="s">
        <v>160</v>
      </c>
      <c r="BE217" s="154">
        <f t="shared" si="44"/>
        <v>0</v>
      </c>
      <c r="BF217" s="154">
        <f t="shared" si="45"/>
        <v>0</v>
      </c>
      <c r="BG217" s="154">
        <f t="shared" si="46"/>
        <v>0</v>
      </c>
      <c r="BH217" s="154">
        <f t="shared" si="47"/>
        <v>0</v>
      </c>
      <c r="BI217" s="154">
        <f t="shared" si="48"/>
        <v>0</v>
      </c>
      <c r="BJ217" s="14" t="s">
        <v>85</v>
      </c>
      <c r="BK217" s="154">
        <f t="shared" si="49"/>
        <v>0</v>
      </c>
      <c r="BL217" s="14" t="s">
        <v>166</v>
      </c>
      <c r="BM217" s="153" t="s">
        <v>418</v>
      </c>
    </row>
    <row r="218" spans="2:65" s="1" customFormat="1" ht="24.25" customHeight="1">
      <c r="B218" s="140"/>
      <c r="C218" s="141" t="s">
        <v>419</v>
      </c>
      <c r="D218" s="141" t="s">
        <v>162</v>
      </c>
      <c r="E218" s="142" t="s">
        <v>420</v>
      </c>
      <c r="F218" s="143" t="s">
        <v>421</v>
      </c>
      <c r="G218" s="144" t="s">
        <v>165</v>
      </c>
      <c r="H218" s="145">
        <v>1563.1</v>
      </c>
      <c r="I218" s="146"/>
      <c r="J218" s="147">
        <f t="shared" si="40"/>
        <v>0</v>
      </c>
      <c r="K218" s="148"/>
      <c r="L218" s="29"/>
      <c r="M218" s="149" t="s">
        <v>1</v>
      </c>
      <c r="N218" s="150" t="s">
        <v>39</v>
      </c>
      <c r="P218" s="151">
        <f t="shared" si="41"/>
        <v>0</v>
      </c>
      <c r="Q218" s="151">
        <v>2.8680000000000001E-2</v>
      </c>
      <c r="R218" s="151">
        <f t="shared" si="42"/>
        <v>44.829707999999997</v>
      </c>
      <c r="S218" s="151">
        <v>0</v>
      </c>
      <c r="T218" s="152">
        <f t="shared" si="43"/>
        <v>0</v>
      </c>
      <c r="AR218" s="153" t="s">
        <v>166</v>
      </c>
      <c r="AT218" s="153" t="s">
        <v>162</v>
      </c>
      <c r="AU218" s="153" t="s">
        <v>85</v>
      </c>
      <c r="AY218" s="14" t="s">
        <v>160</v>
      </c>
      <c r="BE218" s="154">
        <f t="shared" si="44"/>
        <v>0</v>
      </c>
      <c r="BF218" s="154">
        <f t="shared" si="45"/>
        <v>0</v>
      </c>
      <c r="BG218" s="154">
        <f t="shared" si="46"/>
        <v>0</v>
      </c>
      <c r="BH218" s="154">
        <f t="shared" si="47"/>
        <v>0</v>
      </c>
      <c r="BI218" s="154">
        <f t="shared" si="48"/>
        <v>0</v>
      </c>
      <c r="BJ218" s="14" t="s">
        <v>85</v>
      </c>
      <c r="BK218" s="154">
        <f t="shared" si="49"/>
        <v>0</v>
      </c>
      <c r="BL218" s="14" t="s">
        <v>166</v>
      </c>
      <c r="BM218" s="153" t="s">
        <v>422</v>
      </c>
    </row>
    <row r="219" spans="2:65" s="1" customFormat="1" ht="37.75" customHeight="1">
      <c r="B219" s="140"/>
      <c r="C219" s="141" t="s">
        <v>423</v>
      </c>
      <c r="D219" s="141" t="s">
        <v>162</v>
      </c>
      <c r="E219" s="142" t="s">
        <v>424</v>
      </c>
      <c r="F219" s="143" t="s">
        <v>425</v>
      </c>
      <c r="G219" s="144" t="s">
        <v>165</v>
      </c>
      <c r="H219" s="145">
        <v>1563.1</v>
      </c>
      <c r="I219" s="146"/>
      <c r="J219" s="147">
        <f t="shared" si="40"/>
        <v>0</v>
      </c>
      <c r="K219" s="148"/>
      <c r="L219" s="29"/>
      <c r="M219" s="149" t="s">
        <v>1</v>
      </c>
      <c r="N219" s="150" t="s">
        <v>39</v>
      </c>
      <c r="P219" s="151">
        <f t="shared" si="41"/>
        <v>0</v>
      </c>
      <c r="Q219" s="151">
        <v>0</v>
      </c>
      <c r="R219" s="151">
        <f t="shared" si="42"/>
        <v>0</v>
      </c>
      <c r="S219" s="151">
        <v>0</v>
      </c>
      <c r="T219" s="152">
        <f t="shared" si="43"/>
        <v>0</v>
      </c>
      <c r="AR219" s="153" t="s">
        <v>166</v>
      </c>
      <c r="AT219" s="153" t="s">
        <v>162</v>
      </c>
      <c r="AU219" s="153" t="s">
        <v>85</v>
      </c>
      <c r="AY219" s="14" t="s">
        <v>160</v>
      </c>
      <c r="BE219" s="154">
        <f t="shared" si="44"/>
        <v>0</v>
      </c>
      <c r="BF219" s="154">
        <f t="shared" si="45"/>
        <v>0</v>
      </c>
      <c r="BG219" s="154">
        <f t="shared" si="46"/>
        <v>0</v>
      </c>
      <c r="BH219" s="154">
        <f t="shared" si="47"/>
        <v>0</v>
      </c>
      <c r="BI219" s="154">
        <f t="shared" si="48"/>
        <v>0</v>
      </c>
      <c r="BJ219" s="14" t="s">
        <v>85</v>
      </c>
      <c r="BK219" s="154">
        <f t="shared" si="49"/>
        <v>0</v>
      </c>
      <c r="BL219" s="14" t="s">
        <v>166</v>
      </c>
      <c r="BM219" s="153" t="s">
        <v>426</v>
      </c>
    </row>
    <row r="220" spans="2:65" s="1" customFormat="1" ht="24.25" customHeight="1">
      <c r="B220" s="140"/>
      <c r="C220" s="141" t="s">
        <v>427</v>
      </c>
      <c r="D220" s="141" t="s">
        <v>162</v>
      </c>
      <c r="E220" s="142" t="s">
        <v>428</v>
      </c>
      <c r="F220" s="143" t="s">
        <v>429</v>
      </c>
      <c r="G220" s="144" t="s">
        <v>165</v>
      </c>
      <c r="H220" s="145">
        <v>1563.1</v>
      </c>
      <c r="I220" s="146"/>
      <c r="J220" s="147">
        <f t="shared" si="40"/>
        <v>0</v>
      </c>
      <c r="K220" s="148"/>
      <c r="L220" s="29"/>
      <c r="M220" s="149" t="s">
        <v>1</v>
      </c>
      <c r="N220" s="150" t="s">
        <v>39</v>
      </c>
      <c r="P220" s="151">
        <f t="shared" si="41"/>
        <v>0</v>
      </c>
      <c r="Q220" s="151">
        <v>2.3900000000000001E-2</v>
      </c>
      <c r="R220" s="151">
        <f t="shared" si="42"/>
        <v>37.358089999999997</v>
      </c>
      <c r="S220" s="151">
        <v>0</v>
      </c>
      <c r="T220" s="152">
        <f t="shared" si="43"/>
        <v>0</v>
      </c>
      <c r="AR220" s="153" t="s">
        <v>166</v>
      </c>
      <c r="AT220" s="153" t="s">
        <v>162</v>
      </c>
      <c r="AU220" s="153" t="s">
        <v>85</v>
      </c>
      <c r="AY220" s="14" t="s">
        <v>160</v>
      </c>
      <c r="BE220" s="154">
        <f t="shared" si="44"/>
        <v>0</v>
      </c>
      <c r="BF220" s="154">
        <f t="shared" si="45"/>
        <v>0</v>
      </c>
      <c r="BG220" s="154">
        <f t="shared" si="46"/>
        <v>0</v>
      </c>
      <c r="BH220" s="154">
        <f t="shared" si="47"/>
        <v>0</v>
      </c>
      <c r="BI220" s="154">
        <f t="shared" si="48"/>
        <v>0</v>
      </c>
      <c r="BJ220" s="14" t="s">
        <v>85</v>
      </c>
      <c r="BK220" s="154">
        <f t="shared" si="49"/>
        <v>0</v>
      </c>
      <c r="BL220" s="14" t="s">
        <v>166</v>
      </c>
      <c r="BM220" s="153" t="s">
        <v>430</v>
      </c>
    </row>
    <row r="221" spans="2:65" s="1" customFormat="1" ht="24.25" customHeight="1">
      <c r="B221" s="140"/>
      <c r="C221" s="141" t="s">
        <v>431</v>
      </c>
      <c r="D221" s="141" t="s">
        <v>162</v>
      </c>
      <c r="E221" s="142" t="s">
        <v>432</v>
      </c>
      <c r="F221" s="143" t="s">
        <v>433</v>
      </c>
      <c r="G221" s="144" t="s">
        <v>227</v>
      </c>
      <c r="H221" s="145">
        <v>625.24</v>
      </c>
      <c r="I221" s="146"/>
      <c r="J221" s="147">
        <f t="shared" si="40"/>
        <v>0</v>
      </c>
      <c r="K221" s="148"/>
      <c r="L221" s="29"/>
      <c r="M221" s="149" t="s">
        <v>1</v>
      </c>
      <c r="N221" s="150" t="s">
        <v>39</v>
      </c>
      <c r="P221" s="151">
        <f t="shared" si="41"/>
        <v>0</v>
      </c>
      <c r="Q221" s="151">
        <v>1.5429999999999999E-2</v>
      </c>
      <c r="R221" s="151">
        <f t="shared" si="42"/>
        <v>9.6474531999999993</v>
      </c>
      <c r="S221" s="151">
        <v>0</v>
      </c>
      <c r="T221" s="152">
        <f t="shared" si="43"/>
        <v>0</v>
      </c>
      <c r="AR221" s="153" t="s">
        <v>166</v>
      </c>
      <c r="AT221" s="153" t="s">
        <v>162</v>
      </c>
      <c r="AU221" s="153" t="s">
        <v>85</v>
      </c>
      <c r="AY221" s="14" t="s">
        <v>160</v>
      </c>
      <c r="BE221" s="154">
        <f t="shared" si="44"/>
        <v>0</v>
      </c>
      <c r="BF221" s="154">
        <f t="shared" si="45"/>
        <v>0</v>
      </c>
      <c r="BG221" s="154">
        <f t="shared" si="46"/>
        <v>0</v>
      </c>
      <c r="BH221" s="154">
        <f t="shared" si="47"/>
        <v>0</v>
      </c>
      <c r="BI221" s="154">
        <f t="shared" si="48"/>
        <v>0</v>
      </c>
      <c r="BJ221" s="14" t="s">
        <v>85</v>
      </c>
      <c r="BK221" s="154">
        <f t="shared" si="49"/>
        <v>0</v>
      </c>
      <c r="BL221" s="14" t="s">
        <v>166</v>
      </c>
      <c r="BM221" s="153" t="s">
        <v>434</v>
      </c>
    </row>
    <row r="222" spans="2:65" s="1" customFormat="1" ht="33" customHeight="1">
      <c r="B222" s="140"/>
      <c r="C222" s="141" t="s">
        <v>435</v>
      </c>
      <c r="D222" s="141" t="s">
        <v>162</v>
      </c>
      <c r="E222" s="142" t="s">
        <v>436</v>
      </c>
      <c r="F222" s="143" t="s">
        <v>437</v>
      </c>
      <c r="G222" s="144" t="s">
        <v>227</v>
      </c>
      <c r="H222" s="145">
        <v>625.24</v>
      </c>
      <c r="I222" s="146"/>
      <c r="J222" s="147">
        <f t="shared" si="40"/>
        <v>0</v>
      </c>
      <c r="K222" s="148"/>
      <c r="L222" s="29"/>
      <c r="M222" s="149" t="s">
        <v>1</v>
      </c>
      <c r="N222" s="150" t="s">
        <v>39</v>
      </c>
      <c r="P222" s="151">
        <f t="shared" si="41"/>
        <v>0</v>
      </c>
      <c r="Q222" s="151">
        <v>0</v>
      </c>
      <c r="R222" s="151">
        <f t="shared" si="42"/>
        <v>0</v>
      </c>
      <c r="S222" s="151">
        <v>0</v>
      </c>
      <c r="T222" s="152">
        <f t="shared" si="43"/>
        <v>0</v>
      </c>
      <c r="AR222" s="153" t="s">
        <v>166</v>
      </c>
      <c r="AT222" s="153" t="s">
        <v>162</v>
      </c>
      <c r="AU222" s="153" t="s">
        <v>85</v>
      </c>
      <c r="AY222" s="14" t="s">
        <v>160</v>
      </c>
      <c r="BE222" s="154">
        <f t="shared" si="44"/>
        <v>0</v>
      </c>
      <c r="BF222" s="154">
        <f t="shared" si="45"/>
        <v>0</v>
      </c>
      <c r="BG222" s="154">
        <f t="shared" si="46"/>
        <v>0</v>
      </c>
      <c r="BH222" s="154">
        <f t="shared" si="47"/>
        <v>0</v>
      </c>
      <c r="BI222" s="154">
        <f t="shared" si="48"/>
        <v>0</v>
      </c>
      <c r="BJ222" s="14" t="s">
        <v>85</v>
      </c>
      <c r="BK222" s="154">
        <f t="shared" si="49"/>
        <v>0</v>
      </c>
      <c r="BL222" s="14" t="s">
        <v>166</v>
      </c>
      <c r="BM222" s="153" t="s">
        <v>438</v>
      </c>
    </row>
    <row r="223" spans="2:65" s="1" customFormat="1" ht="24.25" customHeight="1">
      <c r="B223" s="140"/>
      <c r="C223" s="141" t="s">
        <v>439</v>
      </c>
      <c r="D223" s="141" t="s">
        <v>162</v>
      </c>
      <c r="E223" s="142" t="s">
        <v>440</v>
      </c>
      <c r="F223" s="143" t="s">
        <v>441</v>
      </c>
      <c r="G223" s="144" t="s">
        <v>227</v>
      </c>
      <c r="H223" s="145">
        <v>625.24</v>
      </c>
      <c r="I223" s="146"/>
      <c r="J223" s="147">
        <f t="shared" si="40"/>
        <v>0</v>
      </c>
      <c r="K223" s="148"/>
      <c r="L223" s="29"/>
      <c r="M223" s="149" t="s">
        <v>1</v>
      </c>
      <c r="N223" s="150" t="s">
        <v>39</v>
      </c>
      <c r="P223" s="151">
        <f t="shared" si="41"/>
        <v>0</v>
      </c>
      <c r="Q223" s="151">
        <v>1.5426E-2</v>
      </c>
      <c r="R223" s="151">
        <f t="shared" si="42"/>
        <v>9.6449522400000003</v>
      </c>
      <c r="S223" s="151">
        <v>0</v>
      </c>
      <c r="T223" s="152">
        <f t="shared" si="43"/>
        <v>0</v>
      </c>
      <c r="AR223" s="153" t="s">
        <v>166</v>
      </c>
      <c r="AT223" s="153" t="s">
        <v>162</v>
      </c>
      <c r="AU223" s="153" t="s">
        <v>85</v>
      </c>
      <c r="AY223" s="14" t="s">
        <v>160</v>
      </c>
      <c r="BE223" s="154">
        <f t="shared" si="44"/>
        <v>0</v>
      </c>
      <c r="BF223" s="154">
        <f t="shared" si="45"/>
        <v>0</v>
      </c>
      <c r="BG223" s="154">
        <f t="shared" si="46"/>
        <v>0</v>
      </c>
      <c r="BH223" s="154">
        <f t="shared" si="47"/>
        <v>0</v>
      </c>
      <c r="BI223" s="154">
        <f t="shared" si="48"/>
        <v>0</v>
      </c>
      <c r="BJ223" s="14" t="s">
        <v>85</v>
      </c>
      <c r="BK223" s="154">
        <f t="shared" si="49"/>
        <v>0</v>
      </c>
      <c r="BL223" s="14" t="s">
        <v>166</v>
      </c>
      <c r="BM223" s="153" t="s">
        <v>442</v>
      </c>
    </row>
    <row r="224" spans="2:65" s="1" customFormat="1" ht="24.25" customHeight="1">
      <c r="B224" s="140"/>
      <c r="C224" s="141" t="s">
        <v>443</v>
      </c>
      <c r="D224" s="141" t="s">
        <v>162</v>
      </c>
      <c r="E224" s="142" t="s">
        <v>444</v>
      </c>
      <c r="F224" s="143" t="s">
        <v>445</v>
      </c>
      <c r="G224" s="144" t="s">
        <v>269</v>
      </c>
      <c r="H224" s="145">
        <v>15</v>
      </c>
      <c r="I224" s="146"/>
      <c r="J224" s="147">
        <f t="shared" si="40"/>
        <v>0</v>
      </c>
      <c r="K224" s="148"/>
      <c r="L224" s="29"/>
      <c r="M224" s="149" t="s">
        <v>1</v>
      </c>
      <c r="N224" s="150" t="s">
        <v>39</v>
      </c>
      <c r="P224" s="151">
        <f t="shared" si="41"/>
        <v>0</v>
      </c>
      <c r="Q224" s="151">
        <v>2.0999999999999999E-3</v>
      </c>
      <c r="R224" s="151">
        <f t="shared" si="42"/>
        <v>3.15E-2</v>
      </c>
      <c r="S224" s="151">
        <v>0</v>
      </c>
      <c r="T224" s="152">
        <f t="shared" si="43"/>
        <v>0</v>
      </c>
      <c r="AR224" s="153" t="s">
        <v>166</v>
      </c>
      <c r="AT224" s="153" t="s">
        <v>162</v>
      </c>
      <c r="AU224" s="153" t="s">
        <v>85</v>
      </c>
      <c r="AY224" s="14" t="s">
        <v>160</v>
      </c>
      <c r="BE224" s="154">
        <f t="shared" si="44"/>
        <v>0</v>
      </c>
      <c r="BF224" s="154">
        <f t="shared" si="45"/>
        <v>0</v>
      </c>
      <c r="BG224" s="154">
        <f t="shared" si="46"/>
        <v>0</v>
      </c>
      <c r="BH224" s="154">
        <f t="shared" si="47"/>
        <v>0</v>
      </c>
      <c r="BI224" s="154">
        <f t="shared" si="48"/>
        <v>0</v>
      </c>
      <c r="BJ224" s="14" t="s">
        <v>85</v>
      </c>
      <c r="BK224" s="154">
        <f t="shared" si="49"/>
        <v>0</v>
      </c>
      <c r="BL224" s="14" t="s">
        <v>166</v>
      </c>
      <c r="BM224" s="153" t="s">
        <v>446</v>
      </c>
    </row>
    <row r="225" spans="2:65" s="1" customFormat="1" ht="16.5" customHeight="1">
      <c r="B225" s="140"/>
      <c r="C225" s="155" t="s">
        <v>447</v>
      </c>
      <c r="D225" s="155" t="s">
        <v>220</v>
      </c>
      <c r="E225" s="156" t="s">
        <v>448</v>
      </c>
      <c r="F225" s="157" t="s">
        <v>449</v>
      </c>
      <c r="G225" s="158" t="s">
        <v>269</v>
      </c>
      <c r="H225" s="159">
        <v>15</v>
      </c>
      <c r="I225" s="160"/>
      <c r="J225" s="161">
        <f t="shared" si="40"/>
        <v>0</v>
      </c>
      <c r="K225" s="162"/>
      <c r="L225" s="163"/>
      <c r="M225" s="164" t="s">
        <v>1</v>
      </c>
      <c r="N225" s="165" t="s">
        <v>39</v>
      </c>
      <c r="P225" s="151">
        <f t="shared" si="41"/>
        <v>0</v>
      </c>
      <c r="Q225" s="151">
        <v>4.9000000000000002E-2</v>
      </c>
      <c r="R225" s="151">
        <f t="shared" si="42"/>
        <v>0.73499999999999999</v>
      </c>
      <c r="S225" s="151">
        <v>0</v>
      </c>
      <c r="T225" s="152">
        <f t="shared" si="43"/>
        <v>0</v>
      </c>
      <c r="AR225" s="153" t="s">
        <v>190</v>
      </c>
      <c r="AT225" s="153" t="s">
        <v>220</v>
      </c>
      <c r="AU225" s="153" t="s">
        <v>85</v>
      </c>
      <c r="AY225" s="14" t="s">
        <v>160</v>
      </c>
      <c r="BE225" s="154">
        <f t="shared" si="44"/>
        <v>0</v>
      </c>
      <c r="BF225" s="154">
        <f t="shared" si="45"/>
        <v>0</v>
      </c>
      <c r="BG225" s="154">
        <f t="shared" si="46"/>
        <v>0</v>
      </c>
      <c r="BH225" s="154">
        <f t="shared" si="47"/>
        <v>0</v>
      </c>
      <c r="BI225" s="154">
        <f t="shared" si="48"/>
        <v>0</v>
      </c>
      <c r="BJ225" s="14" t="s">
        <v>85</v>
      </c>
      <c r="BK225" s="154">
        <f t="shared" si="49"/>
        <v>0</v>
      </c>
      <c r="BL225" s="14" t="s">
        <v>166</v>
      </c>
      <c r="BM225" s="153" t="s">
        <v>450</v>
      </c>
    </row>
    <row r="226" spans="2:65" s="1" customFormat="1" ht="24.25" customHeight="1">
      <c r="B226" s="140"/>
      <c r="C226" s="141" t="s">
        <v>451</v>
      </c>
      <c r="D226" s="141" t="s">
        <v>162</v>
      </c>
      <c r="E226" s="142" t="s">
        <v>452</v>
      </c>
      <c r="F226" s="143" t="s">
        <v>453</v>
      </c>
      <c r="G226" s="144" t="s">
        <v>454</v>
      </c>
      <c r="H226" s="145">
        <v>4</v>
      </c>
      <c r="I226" s="146"/>
      <c r="J226" s="147">
        <f t="shared" si="40"/>
        <v>0</v>
      </c>
      <c r="K226" s="148"/>
      <c r="L226" s="29"/>
      <c r="M226" s="149" t="s">
        <v>1</v>
      </c>
      <c r="N226" s="150" t="s">
        <v>39</v>
      </c>
      <c r="P226" s="151">
        <f t="shared" si="41"/>
        <v>0</v>
      </c>
      <c r="Q226" s="151">
        <v>9.4199999999999996E-6</v>
      </c>
      <c r="R226" s="151">
        <f t="shared" si="42"/>
        <v>3.7679999999999998E-5</v>
      </c>
      <c r="S226" s="151">
        <v>1.4999999999999999E-4</v>
      </c>
      <c r="T226" s="152">
        <f t="shared" si="43"/>
        <v>5.9999999999999995E-4</v>
      </c>
      <c r="AR226" s="153" t="s">
        <v>166</v>
      </c>
      <c r="AT226" s="153" t="s">
        <v>162</v>
      </c>
      <c r="AU226" s="153" t="s">
        <v>85</v>
      </c>
      <c r="AY226" s="14" t="s">
        <v>160</v>
      </c>
      <c r="BE226" s="154">
        <f t="shared" si="44"/>
        <v>0</v>
      </c>
      <c r="BF226" s="154">
        <f t="shared" si="45"/>
        <v>0</v>
      </c>
      <c r="BG226" s="154">
        <f t="shared" si="46"/>
        <v>0</v>
      </c>
      <c r="BH226" s="154">
        <f t="shared" si="47"/>
        <v>0</v>
      </c>
      <c r="BI226" s="154">
        <f t="shared" si="48"/>
        <v>0</v>
      </c>
      <c r="BJ226" s="14" t="s">
        <v>85</v>
      </c>
      <c r="BK226" s="154">
        <f t="shared" si="49"/>
        <v>0</v>
      </c>
      <c r="BL226" s="14" t="s">
        <v>166</v>
      </c>
      <c r="BM226" s="153" t="s">
        <v>455</v>
      </c>
    </row>
    <row r="227" spans="2:65" s="1" customFormat="1" ht="24.25" customHeight="1">
      <c r="B227" s="140"/>
      <c r="C227" s="141" t="s">
        <v>456</v>
      </c>
      <c r="D227" s="141" t="s">
        <v>162</v>
      </c>
      <c r="E227" s="142" t="s">
        <v>457</v>
      </c>
      <c r="F227" s="143" t="s">
        <v>458</v>
      </c>
      <c r="G227" s="144" t="s">
        <v>454</v>
      </c>
      <c r="H227" s="145">
        <v>4</v>
      </c>
      <c r="I227" s="146"/>
      <c r="J227" s="147">
        <f t="shared" si="40"/>
        <v>0</v>
      </c>
      <c r="K227" s="148"/>
      <c r="L227" s="29"/>
      <c r="M227" s="149" t="s">
        <v>1</v>
      </c>
      <c r="N227" s="150" t="s">
        <v>39</v>
      </c>
      <c r="P227" s="151">
        <f t="shared" si="41"/>
        <v>0</v>
      </c>
      <c r="Q227" s="151">
        <v>3.0979999999999998E-5</v>
      </c>
      <c r="R227" s="151">
        <f t="shared" si="42"/>
        <v>1.2391999999999999E-4</v>
      </c>
      <c r="S227" s="151">
        <v>4.2000000000000002E-4</v>
      </c>
      <c r="T227" s="152">
        <f t="shared" si="43"/>
        <v>1.6800000000000001E-3</v>
      </c>
      <c r="AR227" s="153" t="s">
        <v>166</v>
      </c>
      <c r="AT227" s="153" t="s">
        <v>162</v>
      </c>
      <c r="AU227" s="153" t="s">
        <v>85</v>
      </c>
      <c r="AY227" s="14" t="s">
        <v>160</v>
      </c>
      <c r="BE227" s="154">
        <f t="shared" si="44"/>
        <v>0</v>
      </c>
      <c r="BF227" s="154">
        <f t="shared" si="45"/>
        <v>0</v>
      </c>
      <c r="BG227" s="154">
        <f t="shared" si="46"/>
        <v>0</v>
      </c>
      <c r="BH227" s="154">
        <f t="shared" si="47"/>
        <v>0</v>
      </c>
      <c r="BI227" s="154">
        <f t="shared" si="48"/>
        <v>0</v>
      </c>
      <c r="BJ227" s="14" t="s">
        <v>85</v>
      </c>
      <c r="BK227" s="154">
        <f t="shared" si="49"/>
        <v>0</v>
      </c>
      <c r="BL227" s="14" t="s">
        <v>166</v>
      </c>
      <c r="BM227" s="153" t="s">
        <v>459</v>
      </c>
    </row>
    <row r="228" spans="2:65" s="1" customFormat="1" ht="21.75" customHeight="1">
      <c r="B228" s="140"/>
      <c r="C228" s="141" t="s">
        <v>460</v>
      </c>
      <c r="D228" s="141" t="s">
        <v>162</v>
      </c>
      <c r="E228" s="142" t="s">
        <v>461</v>
      </c>
      <c r="F228" s="143" t="s">
        <v>462</v>
      </c>
      <c r="G228" s="144" t="s">
        <v>209</v>
      </c>
      <c r="H228" s="145">
        <v>2E-3</v>
      </c>
      <c r="I228" s="146"/>
      <c r="J228" s="147">
        <f t="shared" si="40"/>
        <v>0</v>
      </c>
      <c r="K228" s="148"/>
      <c r="L228" s="29"/>
      <c r="M228" s="149" t="s">
        <v>1</v>
      </c>
      <c r="N228" s="150" t="s">
        <v>39</v>
      </c>
      <c r="P228" s="151">
        <f t="shared" si="41"/>
        <v>0</v>
      </c>
      <c r="Q228" s="151">
        <v>0</v>
      </c>
      <c r="R228" s="151">
        <f t="shared" si="42"/>
        <v>0</v>
      </c>
      <c r="S228" s="151">
        <v>0</v>
      </c>
      <c r="T228" s="152">
        <f t="shared" si="43"/>
        <v>0</v>
      </c>
      <c r="AR228" s="153" t="s">
        <v>166</v>
      </c>
      <c r="AT228" s="153" t="s">
        <v>162</v>
      </c>
      <c r="AU228" s="153" t="s">
        <v>85</v>
      </c>
      <c r="AY228" s="14" t="s">
        <v>160</v>
      </c>
      <c r="BE228" s="154">
        <f t="shared" si="44"/>
        <v>0</v>
      </c>
      <c r="BF228" s="154">
        <f t="shared" si="45"/>
        <v>0</v>
      </c>
      <c r="BG228" s="154">
        <f t="shared" si="46"/>
        <v>0</v>
      </c>
      <c r="BH228" s="154">
        <f t="shared" si="47"/>
        <v>0</v>
      </c>
      <c r="BI228" s="154">
        <f t="shared" si="48"/>
        <v>0</v>
      </c>
      <c r="BJ228" s="14" t="s">
        <v>85</v>
      </c>
      <c r="BK228" s="154">
        <f t="shared" si="49"/>
        <v>0</v>
      </c>
      <c r="BL228" s="14" t="s">
        <v>166</v>
      </c>
      <c r="BM228" s="153" t="s">
        <v>463</v>
      </c>
    </row>
    <row r="229" spans="2:65" s="1" customFormat="1" ht="24.25" customHeight="1">
      <c r="B229" s="140"/>
      <c r="C229" s="141" t="s">
        <v>464</v>
      </c>
      <c r="D229" s="141" t="s">
        <v>162</v>
      </c>
      <c r="E229" s="142" t="s">
        <v>465</v>
      </c>
      <c r="F229" s="143" t="s">
        <v>466</v>
      </c>
      <c r="G229" s="144" t="s">
        <v>209</v>
      </c>
      <c r="H229" s="145">
        <v>0.01</v>
      </c>
      <c r="I229" s="146"/>
      <c r="J229" s="147">
        <f t="shared" si="40"/>
        <v>0</v>
      </c>
      <c r="K229" s="148"/>
      <c r="L229" s="29"/>
      <c r="M229" s="149" t="s">
        <v>1</v>
      </c>
      <c r="N229" s="150" t="s">
        <v>39</v>
      </c>
      <c r="P229" s="151">
        <f t="shared" si="41"/>
        <v>0</v>
      </c>
      <c r="Q229" s="151">
        <v>0</v>
      </c>
      <c r="R229" s="151">
        <f t="shared" si="42"/>
        <v>0</v>
      </c>
      <c r="S229" s="151">
        <v>0</v>
      </c>
      <c r="T229" s="152">
        <f t="shared" si="43"/>
        <v>0</v>
      </c>
      <c r="AR229" s="153" t="s">
        <v>166</v>
      </c>
      <c r="AT229" s="153" t="s">
        <v>162</v>
      </c>
      <c r="AU229" s="153" t="s">
        <v>85</v>
      </c>
      <c r="AY229" s="14" t="s">
        <v>160</v>
      </c>
      <c r="BE229" s="154">
        <f t="shared" si="44"/>
        <v>0</v>
      </c>
      <c r="BF229" s="154">
        <f t="shared" si="45"/>
        <v>0</v>
      </c>
      <c r="BG229" s="154">
        <f t="shared" si="46"/>
        <v>0</v>
      </c>
      <c r="BH229" s="154">
        <f t="shared" si="47"/>
        <v>0</v>
      </c>
      <c r="BI229" s="154">
        <f t="shared" si="48"/>
        <v>0</v>
      </c>
      <c r="BJ229" s="14" t="s">
        <v>85</v>
      </c>
      <c r="BK229" s="154">
        <f t="shared" si="49"/>
        <v>0</v>
      </c>
      <c r="BL229" s="14" t="s">
        <v>166</v>
      </c>
      <c r="BM229" s="153" t="s">
        <v>467</v>
      </c>
    </row>
    <row r="230" spans="2:65" s="1" customFormat="1" ht="24.25" customHeight="1">
      <c r="B230" s="140"/>
      <c r="C230" s="141" t="s">
        <v>468</v>
      </c>
      <c r="D230" s="141" t="s">
        <v>162</v>
      </c>
      <c r="E230" s="142" t="s">
        <v>469</v>
      </c>
      <c r="F230" s="143" t="s">
        <v>470</v>
      </c>
      <c r="G230" s="144" t="s">
        <v>209</v>
      </c>
      <c r="H230" s="145">
        <v>2E-3</v>
      </c>
      <c r="I230" s="146"/>
      <c r="J230" s="147">
        <f t="shared" si="40"/>
        <v>0</v>
      </c>
      <c r="K230" s="148"/>
      <c r="L230" s="29"/>
      <c r="M230" s="149" t="s">
        <v>1</v>
      </c>
      <c r="N230" s="150" t="s">
        <v>39</v>
      </c>
      <c r="P230" s="151">
        <f t="shared" si="41"/>
        <v>0</v>
      </c>
      <c r="Q230" s="151">
        <v>0</v>
      </c>
      <c r="R230" s="151">
        <f t="shared" si="42"/>
        <v>0</v>
      </c>
      <c r="S230" s="151">
        <v>0</v>
      </c>
      <c r="T230" s="152">
        <f t="shared" si="43"/>
        <v>0</v>
      </c>
      <c r="AR230" s="153" t="s">
        <v>166</v>
      </c>
      <c r="AT230" s="153" t="s">
        <v>162</v>
      </c>
      <c r="AU230" s="153" t="s">
        <v>85</v>
      </c>
      <c r="AY230" s="14" t="s">
        <v>160</v>
      </c>
      <c r="BE230" s="154">
        <f t="shared" si="44"/>
        <v>0</v>
      </c>
      <c r="BF230" s="154">
        <f t="shared" si="45"/>
        <v>0</v>
      </c>
      <c r="BG230" s="154">
        <f t="shared" si="46"/>
        <v>0</v>
      </c>
      <c r="BH230" s="154">
        <f t="shared" si="47"/>
        <v>0</v>
      </c>
      <c r="BI230" s="154">
        <f t="shared" si="48"/>
        <v>0</v>
      </c>
      <c r="BJ230" s="14" t="s">
        <v>85</v>
      </c>
      <c r="BK230" s="154">
        <f t="shared" si="49"/>
        <v>0</v>
      </c>
      <c r="BL230" s="14" t="s">
        <v>166</v>
      </c>
      <c r="BM230" s="153" t="s">
        <v>471</v>
      </c>
    </row>
    <row r="231" spans="2:65" s="1" customFormat="1" ht="24.25" customHeight="1">
      <c r="B231" s="140"/>
      <c r="C231" s="141" t="s">
        <v>472</v>
      </c>
      <c r="D231" s="141" t="s">
        <v>162</v>
      </c>
      <c r="E231" s="142" t="s">
        <v>473</v>
      </c>
      <c r="F231" s="143" t="s">
        <v>474</v>
      </c>
      <c r="G231" s="144" t="s">
        <v>209</v>
      </c>
      <c r="H231" s="145">
        <v>4.0000000000000001E-3</v>
      </c>
      <c r="I231" s="146"/>
      <c r="J231" s="147">
        <f t="shared" si="40"/>
        <v>0</v>
      </c>
      <c r="K231" s="148"/>
      <c r="L231" s="29"/>
      <c r="M231" s="149" t="s">
        <v>1</v>
      </c>
      <c r="N231" s="150" t="s">
        <v>39</v>
      </c>
      <c r="P231" s="151">
        <f t="shared" si="41"/>
        <v>0</v>
      </c>
      <c r="Q231" s="151">
        <v>0</v>
      </c>
      <c r="R231" s="151">
        <f t="shared" si="42"/>
        <v>0</v>
      </c>
      <c r="S231" s="151">
        <v>0</v>
      </c>
      <c r="T231" s="152">
        <f t="shared" si="43"/>
        <v>0</v>
      </c>
      <c r="AR231" s="153" t="s">
        <v>166</v>
      </c>
      <c r="AT231" s="153" t="s">
        <v>162</v>
      </c>
      <c r="AU231" s="153" t="s">
        <v>85</v>
      </c>
      <c r="AY231" s="14" t="s">
        <v>160</v>
      </c>
      <c r="BE231" s="154">
        <f t="shared" si="44"/>
        <v>0</v>
      </c>
      <c r="BF231" s="154">
        <f t="shared" si="45"/>
        <v>0</v>
      </c>
      <c r="BG231" s="154">
        <f t="shared" si="46"/>
        <v>0</v>
      </c>
      <c r="BH231" s="154">
        <f t="shared" si="47"/>
        <v>0</v>
      </c>
      <c r="BI231" s="154">
        <f t="shared" si="48"/>
        <v>0</v>
      </c>
      <c r="BJ231" s="14" t="s">
        <v>85</v>
      </c>
      <c r="BK231" s="154">
        <f t="shared" si="49"/>
        <v>0</v>
      </c>
      <c r="BL231" s="14" t="s">
        <v>166</v>
      </c>
      <c r="BM231" s="153" t="s">
        <v>475</v>
      </c>
    </row>
    <row r="232" spans="2:65" s="1" customFormat="1" ht="24.25" customHeight="1">
      <c r="B232" s="140"/>
      <c r="C232" s="141" t="s">
        <v>476</v>
      </c>
      <c r="D232" s="141" t="s">
        <v>162</v>
      </c>
      <c r="E232" s="142" t="s">
        <v>477</v>
      </c>
      <c r="F232" s="143" t="s">
        <v>478</v>
      </c>
      <c r="G232" s="144" t="s">
        <v>209</v>
      </c>
      <c r="H232" s="145">
        <v>2E-3</v>
      </c>
      <c r="I232" s="146"/>
      <c r="J232" s="147">
        <f t="shared" si="40"/>
        <v>0</v>
      </c>
      <c r="K232" s="148"/>
      <c r="L232" s="29"/>
      <c r="M232" s="149" t="s">
        <v>1</v>
      </c>
      <c r="N232" s="150" t="s">
        <v>39</v>
      </c>
      <c r="P232" s="151">
        <f t="shared" si="41"/>
        <v>0</v>
      </c>
      <c r="Q232" s="151">
        <v>0</v>
      </c>
      <c r="R232" s="151">
        <f t="shared" si="42"/>
        <v>0</v>
      </c>
      <c r="S232" s="151">
        <v>0</v>
      </c>
      <c r="T232" s="152">
        <f t="shared" si="43"/>
        <v>0</v>
      </c>
      <c r="AR232" s="153" t="s">
        <v>166</v>
      </c>
      <c r="AT232" s="153" t="s">
        <v>162</v>
      </c>
      <c r="AU232" s="153" t="s">
        <v>85</v>
      </c>
      <c r="AY232" s="14" t="s">
        <v>160</v>
      </c>
      <c r="BE232" s="154">
        <f t="shared" si="44"/>
        <v>0</v>
      </c>
      <c r="BF232" s="154">
        <f t="shared" si="45"/>
        <v>0</v>
      </c>
      <c r="BG232" s="154">
        <f t="shared" si="46"/>
        <v>0</v>
      </c>
      <c r="BH232" s="154">
        <f t="shared" si="47"/>
        <v>0</v>
      </c>
      <c r="BI232" s="154">
        <f t="shared" si="48"/>
        <v>0</v>
      </c>
      <c r="BJ232" s="14" t="s">
        <v>85</v>
      </c>
      <c r="BK232" s="154">
        <f t="shared" si="49"/>
        <v>0</v>
      </c>
      <c r="BL232" s="14" t="s">
        <v>166</v>
      </c>
      <c r="BM232" s="153" t="s">
        <v>479</v>
      </c>
    </row>
    <row r="233" spans="2:65" s="11" customFormat="1" ht="22.75" customHeight="1">
      <c r="B233" s="128"/>
      <c r="D233" s="129" t="s">
        <v>72</v>
      </c>
      <c r="E233" s="138" t="s">
        <v>480</v>
      </c>
      <c r="F233" s="138" t="s">
        <v>481</v>
      </c>
      <c r="I233" s="131"/>
      <c r="J233" s="139">
        <f>BK233</f>
        <v>0</v>
      </c>
      <c r="L233" s="128"/>
      <c r="M233" s="133"/>
      <c r="P233" s="134">
        <f>P234</f>
        <v>0</v>
      </c>
      <c r="R233" s="134">
        <f>R234</f>
        <v>0</v>
      </c>
      <c r="T233" s="135">
        <f>T234</f>
        <v>0</v>
      </c>
      <c r="AR233" s="129" t="s">
        <v>80</v>
      </c>
      <c r="AT233" s="136" t="s">
        <v>72</v>
      </c>
      <c r="AU233" s="136" t="s">
        <v>80</v>
      </c>
      <c r="AY233" s="129" t="s">
        <v>160</v>
      </c>
      <c r="BK233" s="137">
        <f>BK234</f>
        <v>0</v>
      </c>
    </row>
    <row r="234" spans="2:65" s="1" customFormat="1" ht="24.25" customHeight="1">
      <c r="B234" s="140"/>
      <c r="C234" s="141" t="s">
        <v>482</v>
      </c>
      <c r="D234" s="141" t="s">
        <v>162</v>
      </c>
      <c r="E234" s="142" t="s">
        <v>483</v>
      </c>
      <c r="F234" s="143" t="s">
        <v>484</v>
      </c>
      <c r="G234" s="144" t="s">
        <v>209</v>
      </c>
      <c r="H234" s="145">
        <v>757.31600000000003</v>
      </c>
      <c r="I234" s="146"/>
      <c r="J234" s="147">
        <f>ROUND(I234*H234,2)</f>
        <v>0</v>
      </c>
      <c r="K234" s="148"/>
      <c r="L234" s="29"/>
      <c r="M234" s="149" t="s">
        <v>1</v>
      </c>
      <c r="N234" s="150" t="s">
        <v>39</v>
      </c>
      <c r="P234" s="151">
        <f>O234*H234</f>
        <v>0</v>
      </c>
      <c r="Q234" s="151">
        <v>0</v>
      </c>
      <c r="R234" s="151">
        <f>Q234*H234</f>
        <v>0</v>
      </c>
      <c r="S234" s="151">
        <v>0</v>
      </c>
      <c r="T234" s="152">
        <f>S234*H234</f>
        <v>0</v>
      </c>
      <c r="AR234" s="153" t="s">
        <v>166</v>
      </c>
      <c r="AT234" s="153" t="s">
        <v>162</v>
      </c>
      <c r="AU234" s="153" t="s">
        <v>85</v>
      </c>
      <c r="AY234" s="14" t="s">
        <v>160</v>
      </c>
      <c r="BE234" s="154">
        <f>IF(N234="základná",J234,0)</f>
        <v>0</v>
      </c>
      <c r="BF234" s="154">
        <f>IF(N234="znížená",J234,0)</f>
        <v>0</v>
      </c>
      <c r="BG234" s="154">
        <f>IF(N234="zákl. prenesená",J234,0)</f>
        <v>0</v>
      </c>
      <c r="BH234" s="154">
        <f>IF(N234="zníž. prenesená",J234,0)</f>
        <v>0</v>
      </c>
      <c r="BI234" s="154">
        <f>IF(N234="nulová",J234,0)</f>
        <v>0</v>
      </c>
      <c r="BJ234" s="14" t="s">
        <v>85</v>
      </c>
      <c r="BK234" s="154">
        <f>ROUND(I234*H234,2)</f>
        <v>0</v>
      </c>
      <c r="BL234" s="14" t="s">
        <v>166</v>
      </c>
      <c r="BM234" s="153" t="s">
        <v>485</v>
      </c>
    </row>
    <row r="235" spans="2:65" s="11" customFormat="1" ht="26" customHeight="1">
      <c r="B235" s="128"/>
      <c r="D235" s="129" t="s">
        <v>72</v>
      </c>
      <c r="E235" s="130" t="s">
        <v>486</v>
      </c>
      <c r="F235" s="130" t="s">
        <v>487</v>
      </c>
      <c r="I235" s="131"/>
      <c r="J235" s="132">
        <f>BK235</f>
        <v>0</v>
      </c>
      <c r="L235" s="128"/>
      <c r="M235" s="133"/>
      <c r="P235" s="134">
        <f>P236+P246+P259+P269+P273+P280+P286+P299+P323+P327+P336+P340+P346</f>
        <v>0</v>
      </c>
      <c r="R235" s="134">
        <f>R236+R246+R259+R269+R273+R280+R286+R299+R323+R327+R336+R340+R346</f>
        <v>39.728593190000005</v>
      </c>
      <c r="T235" s="135">
        <f>T236+T246+T259+T269+T273+T280+T286+T299+T323+T327+T336+T340+T346</f>
        <v>0</v>
      </c>
      <c r="AR235" s="129" t="s">
        <v>85</v>
      </c>
      <c r="AT235" s="136" t="s">
        <v>72</v>
      </c>
      <c r="AU235" s="136" t="s">
        <v>73</v>
      </c>
      <c r="AY235" s="129" t="s">
        <v>160</v>
      </c>
      <c r="BK235" s="137">
        <f>BK236+BK246+BK259+BK269+BK273+BK280+BK286+BK299+BK323+BK327+BK336+BK340+BK346</f>
        <v>0</v>
      </c>
    </row>
    <row r="236" spans="2:65" s="11" customFormat="1" ht="22.75" customHeight="1">
      <c r="B236" s="128"/>
      <c r="D236" s="129" t="s">
        <v>72</v>
      </c>
      <c r="E236" s="138" t="s">
        <v>488</v>
      </c>
      <c r="F236" s="138" t="s">
        <v>489</v>
      </c>
      <c r="I236" s="131"/>
      <c r="J236" s="139">
        <f>BK236</f>
        <v>0</v>
      </c>
      <c r="L236" s="128"/>
      <c r="M236" s="133"/>
      <c r="P236" s="134">
        <f>SUM(P237:P245)</f>
        <v>0</v>
      </c>
      <c r="R236" s="134">
        <f>SUM(R237:R245)</f>
        <v>1.01204366</v>
      </c>
      <c r="T236" s="135">
        <f>SUM(T237:T245)</f>
        <v>0</v>
      </c>
      <c r="AR236" s="129" t="s">
        <v>85</v>
      </c>
      <c r="AT236" s="136" t="s">
        <v>72</v>
      </c>
      <c r="AU236" s="136" t="s">
        <v>80</v>
      </c>
      <c r="AY236" s="129" t="s">
        <v>160</v>
      </c>
      <c r="BK236" s="137">
        <f>SUM(BK237:BK245)</f>
        <v>0</v>
      </c>
    </row>
    <row r="237" spans="2:65" s="1" customFormat="1" ht="24.25" customHeight="1">
      <c r="B237" s="140"/>
      <c r="C237" s="141" t="s">
        <v>490</v>
      </c>
      <c r="D237" s="141" t="s">
        <v>162</v>
      </c>
      <c r="E237" s="142" t="s">
        <v>491</v>
      </c>
      <c r="F237" s="143" t="s">
        <v>492</v>
      </c>
      <c r="G237" s="144" t="s">
        <v>227</v>
      </c>
      <c r="H237" s="145">
        <v>6.06</v>
      </c>
      <c r="I237" s="146"/>
      <c r="J237" s="147">
        <f t="shared" ref="J237:J245" si="50">ROUND(I237*H237,2)</f>
        <v>0</v>
      </c>
      <c r="K237" s="148"/>
      <c r="L237" s="29"/>
      <c r="M237" s="149" t="s">
        <v>1</v>
      </c>
      <c r="N237" s="150" t="s">
        <v>39</v>
      </c>
      <c r="P237" s="151">
        <f t="shared" ref="P237:P245" si="51">O237*H237</f>
        <v>0</v>
      </c>
      <c r="Q237" s="151">
        <v>2.0999999999999999E-3</v>
      </c>
      <c r="R237" s="151">
        <f t="shared" ref="R237:R245" si="52">Q237*H237</f>
        <v>1.2725999999999998E-2</v>
      </c>
      <c r="S237" s="151">
        <v>0</v>
      </c>
      <c r="T237" s="152">
        <f t="shared" ref="T237:T245" si="53">S237*H237</f>
        <v>0</v>
      </c>
      <c r="AR237" s="153" t="s">
        <v>224</v>
      </c>
      <c r="AT237" s="153" t="s">
        <v>162</v>
      </c>
      <c r="AU237" s="153" t="s">
        <v>85</v>
      </c>
      <c r="AY237" s="14" t="s">
        <v>160</v>
      </c>
      <c r="BE237" s="154">
        <f t="shared" ref="BE237:BE245" si="54">IF(N237="základná",J237,0)</f>
        <v>0</v>
      </c>
      <c r="BF237" s="154">
        <f t="shared" ref="BF237:BF245" si="55">IF(N237="znížená",J237,0)</f>
        <v>0</v>
      </c>
      <c r="BG237" s="154">
        <f t="shared" ref="BG237:BG245" si="56">IF(N237="zákl. prenesená",J237,0)</f>
        <v>0</v>
      </c>
      <c r="BH237" s="154">
        <f t="shared" ref="BH237:BH245" si="57">IF(N237="zníž. prenesená",J237,0)</f>
        <v>0</v>
      </c>
      <c r="BI237" s="154">
        <f t="shared" ref="BI237:BI245" si="58">IF(N237="nulová",J237,0)</f>
        <v>0</v>
      </c>
      <c r="BJ237" s="14" t="s">
        <v>85</v>
      </c>
      <c r="BK237" s="154">
        <f t="shared" ref="BK237:BK245" si="59">ROUND(I237*H237,2)</f>
        <v>0</v>
      </c>
      <c r="BL237" s="14" t="s">
        <v>224</v>
      </c>
      <c r="BM237" s="153" t="s">
        <v>493</v>
      </c>
    </row>
    <row r="238" spans="2:65" s="1" customFormat="1" ht="24.25" customHeight="1">
      <c r="B238" s="140"/>
      <c r="C238" s="141" t="s">
        <v>494</v>
      </c>
      <c r="D238" s="141" t="s">
        <v>162</v>
      </c>
      <c r="E238" s="142" t="s">
        <v>495</v>
      </c>
      <c r="F238" s="143" t="s">
        <v>496</v>
      </c>
      <c r="G238" s="144" t="s">
        <v>227</v>
      </c>
      <c r="H238" s="145">
        <v>14.08</v>
      </c>
      <c r="I238" s="146"/>
      <c r="J238" s="147">
        <f t="shared" si="50"/>
        <v>0</v>
      </c>
      <c r="K238" s="148"/>
      <c r="L238" s="29"/>
      <c r="M238" s="149" t="s">
        <v>1</v>
      </c>
      <c r="N238" s="150" t="s">
        <v>39</v>
      </c>
      <c r="P238" s="151">
        <f t="shared" si="51"/>
        <v>0</v>
      </c>
      <c r="Q238" s="151">
        <v>2.3E-3</v>
      </c>
      <c r="R238" s="151">
        <f t="shared" si="52"/>
        <v>3.2384000000000003E-2</v>
      </c>
      <c r="S238" s="151">
        <v>0</v>
      </c>
      <c r="T238" s="152">
        <f t="shared" si="53"/>
        <v>0</v>
      </c>
      <c r="AR238" s="153" t="s">
        <v>224</v>
      </c>
      <c r="AT238" s="153" t="s">
        <v>162</v>
      </c>
      <c r="AU238" s="153" t="s">
        <v>85</v>
      </c>
      <c r="AY238" s="14" t="s">
        <v>160</v>
      </c>
      <c r="BE238" s="154">
        <f t="shared" si="54"/>
        <v>0</v>
      </c>
      <c r="BF238" s="154">
        <f t="shared" si="55"/>
        <v>0</v>
      </c>
      <c r="BG238" s="154">
        <f t="shared" si="56"/>
        <v>0</v>
      </c>
      <c r="BH238" s="154">
        <f t="shared" si="57"/>
        <v>0</v>
      </c>
      <c r="BI238" s="154">
        <f t="shared" si="58"/>
        <v>0</v>
      </c>
      <c r="BJ238" s="14" t="s">
        <v>85</v>
      </c>
      <c r="BK238" s="154">
        <f t="shared" si="59"/>
        <v>0</v>
      </c>
      <c r="BL238" s="14" t="s">
        <v>224</v>
      </c>
      <c r="BM238" s="153" t="s">
        <v>497</v>
      </c>
    </row>
    <row r="239" spans="2:65" s="1" customFormat="1" ht="37.75" customHeight="1">
      <c r="B239" s="140"/>
      <c r="C239" s="141" t="s">
        <v>498</v>
      </c>
      <c r="D239" s="141" t="s">
        <v>162</v>
      </c>
      <c r="E239" s="142" t="s">
        <v>499</v>
      </c>
      <c r="F239" s="143" t="s">
        <v>500</v>
      </c>
      <c r="G239" s="144" t="s">
        <v>227</v>
      </c>
      <c r="H239" s="145">
        <v>312.62</v>
      </c>
      <c r="I239" s="146"/>
      <c r="J239" s="147">
        <f t="shared" si="50"/>
        <v>0</v>
      </c>
      <c r="K239" s="148"/>
      <c r="L239" s="29"/>
      <c r="M239" s="149" t="s">
        <v>1</v>
      </c>
      <c r="N239" s="150" t="s">
        <v>39</v>
      </c>
      <c r="P239" s="151">
        <f t="shared" si="51"/>
        <v>0</v>
      </c>
      <c r="Q239" s="151">
        <v>8.0000000000000007E-5</v>
      </c>
      <c r="R239" s="151">
        <f t="shared" si="52"/>
        <v>2.5009600000000003E-2</v>
      </c>
      <c r="S239" s="151">
        <v>0</v>
      </c>
      <c r="T239" s="152">
        <f t="shared" si="53"/>
        <v>0</v>
      </c>
      <c r="AR239" s="153" t="s">
        <v>224</v>
      </c>
      <c r="AT239" s="153" t="s">
        <v>162</v>
      </c>
      <c r="AU239" s="153" t="s">
        <v>85</v>
      </c>
      <c r="AY239" s="14" t="s">
        <v>160</v>
      </c>
      <c r="BE239" s="154">
        <f t="shared" si="54"/>
        <v>0</v>
      </c>
      <c r="BF239" s="154">
        <f t="shared" si="55"/>
        <v>0</v>
      </c>
      <c r="BG239" s="154">
        <f t="shared" si="56"/>
        <v>0</v>
      </c>
      <c r="BH239" s="154">
        <f t="shared" si="57"/>
        <v>0</v>
      </c>
      <c r="BI239" s="154">
        <f t="shared" si="58"/>
        <v>0</v>
      </c>
      <c r="BJ239" s="14" t="s">
        <v>85</v>
      </c>
      <c r="BK239" s="154">
        <f t="shared" si="59"/>
        <v>0</v>
      </c>
      <c r="BL239" s="14" t="s">
        <v>224</v>
      </c>
      <c r="BM239" s="153" t="s">
        <v>501</v>
      </c>
    </row>
    <row r="240" spans="2:65" s="1" customFormat="1" ht="44.25" customHeight="1">
      <c r="B240" s="140"/>
      <c r="C240" s="155" t="s">
        <v>502</v>
      </c>
      <c r="D240" s="155" t="s">
        <v>220</v>
      </c>
      <c r="E240" s="156" t="s">
        <v>503</v>
      </c>
      <c r="F240" s="157" t="s">
        <v>504</v>
      </c>
      <c r="G240" s="158" t="s">
        <v>227</v>
      </c>
      <c r="H240" s="159">
        <v>359.51299999999998</v>
      </c>
      <c r="I240" s="160"/>
      <c r="J240" s="161">
        <f t="shared" si="50"/>
        <v>0</v>
      </c>
      <c r="K240" s="162"/>
      <c r="L240" s="163"/>
      <c r="M240" s="164" t="s">
        <v>1</v>
      </c>
      <c r="N240" s="165" t="s">
        <v>39</v>
      </c>
      <c r="P240" s="151">
        <f t="shared" si="51"/>
        <v>0</v>
      </c>
      <c r="Q240" s="151">
        <v>2.6199999999999999E-3</v>
      </c>
      <c r="R240" s="151">
        <f t="shared" si="52"/>
        <v>0.94192405999999995</v>
      </c>
      <c r="S240" s="151">
        <v>0</v>
      </c>
      <c r="T240" s="152">
        <f t="shared" si="53"/>
        <v>0</v>
      </c>
      <c r="AR240" s="153" t="s">
        <v>293</v>
      </c>
      <c r="AT240" s="153" t="s">
        <v>220</v>
      </c>
      <c r="AU240" s="153" t="s">
        <v>85</v>
      </c>
      <c r="AY240" s="14" t="s">
        <v>160</v>
      </c>
      <c r="BE240" s="154">
        <f t="shared" si="54"/>
        <v>0</v>
      </c>
      <c r="BF240" s="154">
        <f t="shared" si="55"/>
        <v>0</v>
      </c>
      <c r="BG240" s="154">
        <f t="shared" si="56"/>
        <v>0</v>
      </c>
      <c r="BH240" s="154">
        <f t="shared" si="57"/>
        <v>0</v>
      </c>
      <c r="BI240" s="154">
        <f t="shared" si="58"/>
        <v>0</v>
      </c>
      <c r="BJ240" s="14" t="s">
        <v>85</v>
      </c>
      <c r="BK240" s="154">
        <f t="shared" si="59"/>
        <v>0</v>
      </c>
      <c r="BL240" s="14" t="s">
        <v>224</v>
      </c>
      <c r="BM240" s="153" t="s">
        <v>505</v>
      </c>
    </row>
    <row r="241" spans="2:65" s="1" customFormat="1" ht="37.75" customHeight="1">
      <c r="B241" s="140"/>
      <c r="C241" s="141" t="s">
        <v>506</v>
      </c>
      <c r="D241" s="141" t="s">
        <v>162</v>
      </c>
      <c r="E241" s="142" t="s">
        <v>507</v>
      </c>
      <c r="F241" s="143" t="s">
        <v>508</v>
      </c>
      <c r="G241" s="144" t="s">
        <v>227</v>
      </c>
      <c r="H241" s="145">
        <v>312.62</v>
      </c>
      <c r="I241" s="146"/>
      <c r="J241" s="147">
        <f t="shared" si="50"/>
        <v>0</v>
      </c>
      <c r="K241" s="148"/>
      <c r="L241" s="29"/>
      <c r="M241" s="149" t="s">
        <v>1</v>
      </c>
      <c r="N241" s="150" t="s">
        <v>39</v>
      </c>
      <c r="P241" s="151">
        <f t="shared" si="51"/>
        <v>0</v>
      </c>
      <c r="Q241" s="151">
        <v>0</v>
      </c>
      <c r="R241" s="151">
        <f t="shared" si="52"/>
        <v>0</v>
      </c>
      <c r="S241" s="151">
        <v>0</v>
      </c>
      <c r="T241" s="152">
        <f t="shared" si="53"/>
        <v>0</v>
      </c>
      <c r="AR241" s="153" t="s">
        <v>224</v>
      </c>
      <c r="AT241" s="153" t="s">
        <v>162</v>
      </c>
      <c r="AU241" s="153" t="s">
        <v>85</v>
      </c>
      <c r="AY241" s="14" t="s">
        <v>160</v>
      </c>
      <c r="BE241" s="154">
        <f t="shared" si="54"/>
        <v>0</v>
      </c>
      <c r="BF241" s="154">
        <f t="shared" si="55"/>
        <v>0</v>
      </c>
      <c r="BG241" s="154">
        <f t="shared" si="56"/>
        <v>0</v>
      </c>
      <c r="BH241" s="154">
        <f t="shared" si="57"/>
        <v>0</v>
      </c>
      <c r="BI241" s="154">
        <f t="shared" si="58"/>
        <v>0</v>
      </c>
      <c r="BJ241" s="14" t="s">
        <v>85</v>
      </c>
      <c r="BK241" s="154">
        <f t="shared" si="59"/>
        <v>0</v>
      </c>
      <c r="BL241" s="14" t="s">
        <v>224</v>
      </c>
      <c r="BM241" s="153" t="s">
        <v>509</v>
      </c>
    </row>
    <row r="242" spans="2:65" s="1" customFormat="1" ht="16.5" customHeight="1">
      <c r="B242" s="140"/>
      <c r="C242" s="155" t="s">
        <v>510</v>
      </c>
      <c r="D242" s="155" t="s">
        <v>220</v>
      </c>
      <c r="E242" s="156" t="s">
        <v>511</v>
      </c>
      <c r="F242" s="157" t="s">
        <v>512</v>
      </c>
      <c r="G242" s="158" t="s">
        <v>227</v>
      </c>
      <c r="H242" s="159">
        <v>359.51299999999998</v>
      </c>
      <c r="I242" s="160"/>
      <c r="J242" s="161">
        <f t="shared" si="50"/>
        <v>0</v>
      </c>
      <c r="K242" s="162"/>
      <c r="L242" s="163"/>
      <c r="M242" s="164" t="s">
        <v>1</v>
      </c>
      <c r="N242" s="165" t="s">
        <v>39</v>
      </c>
      <c r="P242" s="151">
        <f t="shared" si="51"/>
        <v>0</v>
      </c>
      <c r="Q242" s="151">
        <v>0</v>
      </c>
      <c r="R242" s="151">
        <f t="shared" si="52"/>
        <v>0</v>
      </c>
      <c r="S242" s="151">
        <v>0</v>
      </c>
      <c r="T242" s="152">
        <f t="shared" si="53"/>
        <v>0</v>
      </c>
      <c r="AR242" s="153" t="s">
        <v>293</v>
      </c>
      <c r="AT242" s="153" t="s">
        <v>220</v>
      </c>
      <c r="AU242" s="153" t="s">
        <v>85</v>
      </c>
      <c r="AY242" s="14" t="s">
        <v>160</v>
      </c>
      <c r="BE242" s="154">
        <f t="shared" si="54"/>
        <v>0</v>
      </c>
      <c r="BF242" s="154">
        <f t="shared" si="55"/>
        <v>0</v>
      </c>
      <c r="BG242" s="154">
        <f t="shared" si="56"/>
        <v>0</v>
      </c>
      <c r="BH242" s="154">
        <f t="shared" si="57"/>
        <v>0</v>
      </c>
      <c r="BI242" s="154">
        <f t="shared" si="58"/>
        <v>0</v>
      </c>
      <c r="BJ242" s="14" t="s">
        <v>85</v>
      </c>
      <c r="BK242" s="154">
        <f t="shared" si="59"/>
        <v>0</v>
      </c>
      <c r="BL242" s="14" t="s">
        <v>224</v>
      </c>
      <c r="BM242" s="153" t="s">
        <v>513</v>
      </c>
    </row>
    <row r="243" spans="2:65" s="1" customFormat="1" ht="37.75" customHeight="1">
      <c r="B243" s="140"/>
      <c r="C243" s="141" t="s">
        <v>514</v>
      </c>
      <c r="D243" s="141" t="s">
        <v>162</v>
      </c>
      <c r="E243" s="142" t="s">
        <v>515</v>
      </c>
      <c r="F243" s="143" t="s">
        <v>516</v>
      </c>
      <c r="G243" s="144" t="s">
        <v>227</v>
      </c>
      <c r="H243" s="145">
        <v>312.62</v>
      </c>
      <c r="I243" s="146"/>
      <c r="J243" s="147">
        <f t="shared" si="50"/>
        <v>0</v>
      </c>
      <c r="K243" s="148"/>
      <c r="L243" s="29"/>
      <c r="M243" s="149" t="s">
        <v>1</v>
      </c>
      <c r="N243" s="150" t="s">
        <v>39</v>
      </c>
      <c r="P243" s="151">
        <f t="shared" si="51"/>
        <v>0</v>
      </c>
      <c r="Q243" s="151">
        <v>0</v>
      </c>
      <c r="R243" s="151">
        <f t="shared" si="52"/>
        <v>0</v>
      </c>
      <c r="S243" s="151">
        <v>0</v>
      </c>
      <c r="T243" s="152">
        <f t="shared" si="53"/>
        <v>0</v>
      </c>
      <c r="AR243" s="153" t="s">
        <v>224</v>
      </c>
      <c r="AT243" s="153" t="s">
        <v>162</v>
      </c>
      <c r="AU243" s="153" t="s">
        <v>85</v>
      </c>
      <c r="AY243" s="14" t="s">
        <v>160</v>
      </c>
      <c r="BE243" s="154">
        <f t="shared" si="54"/>
        <v>0</v>
      </c>
      <c r="BF243" s="154">
        <f t="shared" si="55"/>
        <v>0</v>
      </c>
      <c r="BG243" s="154">
        <f t="shared" si="56"/>
        <v>0</v>
      </c>
      <c r="BH243" s="154">
        <f t="shared" si="57"/>
        <v>0</v>
      </c>
      <c r="BI243" s="154">
        <f t="shared" si="58"/>
        <v>0</v>
      </c>
      <c r="BJ243" s="14" t="s">
        <v>85</v>
      </c>
      <c r="BK243" s="154">
        <f t="shared" si="59"/>
        <v>0</v>
      </c>
      <c r="BL243" s="14" t="s">
        <v>224</v>
      </c>
      <c r="BM243" s="153" t="s">
        <v>517</v>
      </c>
    </row>
    <row r="244" spans="2:65" s="1" customFormat="1" ht="16.5" customHeight="1">
      <c r="B244" s="140"/>
      <c r="C244" s="155" t="s">
        <v>518</v>
      </c>
      <c r="D244" s="155" t="s">
        <v>220</v>
      </c>
      <c r="E244" s="156" t="s">
        <v>511</v>
      </c>
      <c r="F244" s="157" t="s">
        <v>512</v>
      </c>
      <c r="G244" s="158" t="s">
        <v>227</v>
      </c>
      <c r="H244" s="159">
        <v>359.51299999999998</v>
      </c>
      <c r="I244" s="160"/>
      <c r="J244" s="161">
        <f t="shared" si="50"/>
        <v>0</v>
      </c>
      <c r="K244" s="162"/>
      <c r="L244" s="163"/>
      <c r="M244" s="164" t="s">
        <v>1</v>
      </c>
      <c r="N244" s="165" t="s">
        <v>39</v>
      </c>
      <c r="P244" s="151">
        <f t="shared" si="51"/>
        <v>0</v>
      </c>
      <c r="Q244" s="151">
        <v>0</v>
      </c>
      <c r="R244" s="151">
        <f t="shared" si="52"/>
        <v>0</v>
      </c>
      <c r="S244" s="151">
        <v>0</v>
      </c>
      <c r="T244" s="152">
        <f t="shared" si="53"/>
        <v>0</v>
      </c>
      <c r="AR244" s="153" t="s">
        <v>293</v>
      </c>
      <c r="AT244" s="153" t="s">
        <v>220</v>
      </c>
      <c r="AU244" s="153" t="s">
        <v>85</v>
      </c>
      <c r="AY244" s="14" t="s">
        <v>160</v>
      </c>
      <c r="BE244" s="154">
        <f t="shared" si="54"/>
        <v>0</v>
      </c>
      <c r="BF244" s="154">
        <f t="shared" si="55"/>
        <v>0</v>
      </c>
      <c r="BG244" s="154">
        <f t="shared" si="56"/>
        <v>0</v>
      </c>
      <c r="BH244" s="154">
        <f t="shared" si="57"/>
        <v>0</v>
      </c>
      <c r="BI244" s="154">
        <f t="shared" si="58"/>
        <v>0</v>
      </c>
      <c r="BJ244" s="14" t="s">
        <v>85</v>
      </c>
      <c r="BK244" s="154">
        <f t="shared" si="59"/>
        <v>0</v>
      </c>
      <c r="BL244" s="14" t="s">
        <v>224</v>
      </c>
      <c r="BM244" s="153" t="s">
        <v>519</v>
      </c>
    </row>
    <row r="245" spans="2:65" s="1" customFormat="1" ht="24.25" customHeight="1">
      <c r="B245" s="140"/>
      <c r="C245" s="141" t="s">
        <v>520</v>
      </c>
      <c r="D245" s="141" t="s">
        <v>162</v>
      </c>
      <c r="E245" s="142" t="s">
        <v>521</v>
      </c>
      <c r="F245" s="143" t="s">
        <v>522</v>
      </c>
      <c r="G245" s="144" t="s">
        <v>523</v>
      </c>
      <c r="H245" s="166"/>
      <c r="I245" s="146"/>
      <c r="J245" s="147">
        <f t="shared" si="50"/>
        <v>0</v>
      </c>
      <c r="K245" s="148"/>
      <c r="L245" s="29"/>
      <c r="M245" s="149" t="s">
        <v>1</v>
      </c>
      <c r="N245" s="150" t="s">
        <v>39</v>
      </c>
      <c r="P245" s="151">
        <f t="shared" si="51"/>
        <v>0</v>
      </c>
      <c r="Q245" s="151">
        <v>0</v>
      </c>
      <c r="R245" s="151">
        <f t="shared" si="52"/>
        <v>0</v>
      </c>
      <c r="S245" s="151">
        <v>0</v>
      </c>
      <c r="T245" s="152">
        <f t="shared" si="53"/>
        <v>0</v>
      </c>
      <c r="AR245" s="153" t="s">
        <v>224</v>
      </c>
      <c r="AT245" s="153" t="s">
        <v>162</v>
      </c>
      <c r="AU245" s="153" t="s">
        <v>85</v>
      </c>
      <c r="AY245" s="14" t="s">
        <v>160</v>
      </c>
      <c r="BE245" s="154">
        <f t="shared" si="54"/>
        <v>0</v>
      </c>
      <c r="BF245" s="154">
        <f t="shared" si="55"/>
        <v>0</v>
      </c>
      <c r="BG245" s="154">
        <f t="shared" si="56"/>
        <v>0</v>
      </c>
      <c r="BH245" s="154">
        <f t="shared" si="57"/>
        <v>0</v>
      </c>
      <c r="BI245" s="154">
        <f t="shared" si="58"/>
        <v>0</v>
      </c>
      <c r="BJ245" s="14" t="s">
        <v>85</v>
      </c>
      <c r="BK245" s="154">
        <f t="shared" si="59"/>
        <v>0</v>
      </c>
      <c r="BL245" s="14" t="s">
        <v>224</v>
      </c>
      <c r="BM245" s="153" t="s">
        <v>524</v>
      </c>
    </row>
    <row r="246" spans="2:65" s="11" customFormat="1" ht="22.75" customHeight="1">
      <c r="B246" s="128"/>
      <c r="D246" s="129" t="s">
        <v>72</v>
      </c>
      <c r="E246" s="138" t="s">
        <v>525</v>
      </c>
      <c r="F246" s="138" t="s">
        <v>526</v>
      </c>
      <c r="I246" s="131"/>
      <c r="J246" s="139">
        <f>BK246</f>
        <v>0</v>
      </c>
      <c r="L246" s="128"/>
      <c r="M246" s="133"/>
      <c r="P246" s="134">
        <f>SUM(P247:P258)</f>
        <v>0</v>
      </c>
      <c r="R246" s="134">
        <f>SUM(R247:R258)</f>
        <v>1.52833789</v>
      </c>
      <c r="T246" s="135">
        <f>SUM(T247:T258)</f>
        <v>0</v>
      </c>
      <c r="AR246" s="129" t="s">
        <v>85</v>
      </c>
      <c r="AT246" s="136" t="s">
        <v>72</v>
      </c>
      <c r="AU246" s="136" t="s">
        <v>80</v>
      </c>
      <c r="AY246" s="129" t="s">
        <v>160</v>
      </c>
      <c r="BK246" s="137">
        <f>SUM(BK247:BK258)</f>
        <v>0</v>
      </c>
    </row>
    <row r="247" spans="2:65" s="1" customFormat="1" ht="21.75" customHeight="1">
      <c r="B247" s="140"/>
      <c r="C247" s="141" t="s">
        <v>527</v>
      </c>
      <c r="D247" s="141" t="s">
        <v>162</v>
      </c>
      <c r="E247" s="142" t="s">
        <v>528</v>
      </c>
      <c r="F247" s="143" t="s">
        <v>529</v>
      </c>
      <c r="G247" s="144" t="s">
        <v>227</v>
      </c>
      <c r="H247" s="145">
        <v>322.92</v>
      </c>
      <c r="I247" s="146"/>
      <c r="J247" s="147">
        <f t="shared" ref="J247:J258" si="60">ROUND(I247*H247,2)</f>
        <v>0</v>
      </c>
      <c r="K247" s="148"/>
      <c r="L247" s="29"/>
      <c r="M247" s="149" t="s">
        <v>1</v>
      </c>
      <c r="N247" s="150" t="s">
        <v>39</v>
      </c>
      <c r="P247" s="151">
        <f t="shared" ref="P247:P258" si="61">O247*H247</f>
        <v>0</v>
      </c>
      <c r="Q247" s="151">
        <v>0</v>
      </c>
      <c r="R247" s="151">
        <f t="shared" ref="R247:R258" si="62">Q247*H247</f>
        <v>0</v>
      </c>
      <c r="S247" s="151">
        <v>0</v>
      </c>
      <c r="T247" s="152">
        <f t="shared" ref="T247:T258" si="63">S247*H247</f>
        <v>0</v>
      </c>
      <c r="AR247" s="153" t="s">
        <v>224</v>
      </c>
      <c r="AT247" s="153" t="s">
        <v>162</v>
      </c>
      <c r="AU247" s="153" t="s">
        <v>85</v>
      </c>
      <c r="AY247" s="14" t="s">
        <v>160</v>
      </c>
      <c r="BE247" s="154">
        <f t="shared" ref="BE247:BE258" si="64">IF(N247="základná",J247,0)</f>
        <v>0</v>
      </c>
      <c r="BF247" s="154">
        <f t="shared" ref="BF247:BF258" si="65">IF(N247="znížená",J247,0)</f>
        <v>0</v>
      </c>
      <c r="BG247" s="154">
        <f t="shared" ref="BG247:BG258" si="66">IF(N247="zákl. prenesená",J247,0)</f>
        <v>0</v>
      </c>
      <c r="BH247" s="154">
        <f t="shared" ref="BH247:BH258" si="67">IF(N247="zníž. prenesená",J247,0)</f>
        <v>0</v>
      </c>
      <c r="BI247" s="154">
        <f t="shared" ref="BI247:BI258" si="68">IF(N247="nulová",J247,0)</f>
        <v>0</v>
      </c>
      <c r="BJ247" s="14" t="s">
        <v>85</v>
      </c>
      <c r="BK247" s="154">
        <f t="shared" ref="BK247:BK258" si="69">ROUND(I247*H247,2)</f>
        <v>0</v>
      </c>
      <c r="BL247" s="14" t="s">
        <v>224</v>
      </c>
      <c r="BM247" s="153" t="s">
        <v>530</v>
      </c>
    </row>
    <row r="248" spans="2:65" s="1" customFormat="1" ht="16.5" customHeight="1">
      <c r="B248" s="140"/>
      <c r="C248" s="155" t="s">
        <v>531</v>
      </c>
      <c r="D248" s="155" t="s">
        <v>220</v>
      </c>
      <c r="E248" s="156" t="s">
        <v>532</v>
      </c>
      <c r="F248" s="157" t="s">
        <v>533</v>
      </c>
      <c r="G248" s="158" t="s">
        <v>227</v>
      </c>
      <c r="H248" s="159">
        <v>371.358</v>
      </c>
      <c r="I248" s="160"/>
      <c r="J248" s="161">
        <f t="shared" si="60"/>
        <v>0</v>
      </c>
      <c r="K248" s="162"/>
      <c r="L248" s="163"/>
      <c r="M248" s="164" t="s">
        <v>1</v>
      </c>
      <c r="N248" s="165" t="s">
        <v>39</v>
      </c>
      <c r="P248" s="151">
        <f t="shared" si="61"/>
        <v>0</v>
      </c>
      <c r="Q248" s="151">
        <v>1.8000000000000001E-4</v>
      </c>
      <c r="R248" s="151">
        <f t="shared" si="62"/>
        <v>6.6844440000000005E-2</v>
      </c>
      <c r="S248" s="151">
        <v>0</v>
      </c>
      <c r="T248" s="152">
        <f t="shared" si="63"/>
        <v>0</v>
      </c>
      <c r="AR248" s="153" t="s">
        <v>293</v>
      </c>
      <c r="AT248" s="153" t="s">
        <v>220</v>
      </c>
      <c r="AU248" s="153" t="s">
        <v>85</v>
      </c>
      <c r="AY248" s="14" t="s">
        <v>160</v>
      </c>
      <c r="BE248" s="154">
        <f t="shared" si="64"/>
        <v>0</v>
      </c>
      <c r="BF248" s="154">
        <f t="shared" si="65"/>
        <v>0</v>
      </c>
      <c r="BG248" s="154">
        <f t="shared" si="66"/>
        <v>0</v>
      </c>
      <c r="BH248" s="154">
        <f t="shared" si="67"/>
        <v>0</v>
      </c>
      <c r="BI248" s="154">
        <f t="shared" si="68"/>
        <v>0</v>
      </c>
      <c r="BJ248" s="14" t="s">
        <v>85</v>
      </c>
      <c r="BK248" s="154">
        <f t="shared" si="69"/>
        <v>0</v>
      </c>
      <c r="BL248" s="14" t="s">
        <v>224</v>
      </c>
      <c r="BM248" s="153" t="s">
        <v>534</v>
      </c>
    </row>
    <row r="249" spans="2:65" s="1" customFormat="1" ht="24.25" customHeight="1">
      <c r="B249" s="140"/>
      <c r="C249" s="141" t="s">
        <v>535</v>
      </c>
      <c r="D249" s="141" t="s">
        <v>162</v>
      </c>
      <c r="E249" s="142" t="s">
        <v>536</v>
      </c>
      <c r="F249" s="143" t="s">
        <v>537</v>
      </c>
      <c r="G249" s="144" t="s">
        <v>227</v>
      </c>
      <c r="H249" s="145">
        <v>354.06</v>
      </c>
      <c r="I249" s="146"/>
      <c r="J249" s="147">
        <f t="shared" si="60"/>
        <v>0</v>
      </c>
      <c r="K249" s="148"/>
      <c r="L249" s="29"/>
      <c r="M249" s="149" t="s">
        <v>1</v>
      </c>
      <c r="N249" s="150" t="s">
        <v>39</v>
      </c>
      <c r="P249" s="151">
        <f t="shared" si="61"/>
        <v>0</v>
      </c>
      <c r="Q249" s="151">
        <v>4.8999999999999998E-4</v>
      </c>
      <c r="R249" s="151">
        <f t="shared" si="62"/>
        <v>0.17348939999999999</v>
      </c>
      <c r="S249" s="151">
        <v>0</v>
      </c>
      <c r="T249" s="152">
        <f t="shared" si="63"/>
        <v>0</v>
      </c>
      <c r="AR249" s="153" t="s">
        <v>224</v>
      </c>
      <c r="AT249" s="153" t="s">
        <v>162</v>
      </c>
      <c r="AU249" s="153" t="s">
        <v>85</v>
      </c>
      <c r="AY249" s="14" t="s">
        <v>160</v>
      </c>
      <c r="BE249" s="154">
        <f t="shared" si="64"/>
        <v>0</v>
      </c>
      <c r="BF249" s="154">
        <f t="shared" si="65"/>
        <v>0</v>
      </c>
      <c r="BG249" s="154">
        <f t="shared" si="66"/>
        <v>0</v>
      </c>
      <c r="BH249" s="154">
        <f t="shared" si="67"/>
        <v>0</v>
      </c>
      <c r="BI249" s="154">
        <f t="shared" si="68"/>
        <v>0</v>
      </c>
      <c r="BJ249" s="14" t="s">
        <v>85</v>
      </c>
      <c r="BK249" s="154">
        <f t="shared" si="69"/>
        <v>0</v>
      </c>
      <c r="BL249" s="14" t="s">
        <v>224</v>
      </c>
      <c r="BM249" s="153" t="s">
        <v>538</v>
      </c>
    </row>
    <row r="250" spans="2:65" s="1" customFormat="1" ht="24.25" customHeight="1">
      <c r="B250" s="140"/>
      <c r="C250" s="155" t="s">
        <v>539</v>
      </c>
      <c r="D250" s="155" t="s">
        <v>220</v>
      </c>
      <c r="E250" s="156" t="s">
        <v>540</v>
      </c>
      <c r="F250" s="157" t="s">
        <v>541</v>
      </c>
      <c r="G250" s="158" t="s">
        <v>227</v>
      </c>
      <c r="H250" s="159">
        <v>407.16899999999998</v>
      </c>
      <c r="I250" s="160"/>
      <c r="J250" s="161">
        <f t="shared" si="60"/>
        <v>0</v>
      </c>
      <c r="K250" s="162"/>
      <c r="L250" s="163"/>
      <c r="M250" s="164" t="s">
        <v>1</v>
      </c>
      <c r="N250" s="165" t="s">
        <v>39</v>
      </c>
      <c r="P250" s="151">
        <f t="shared" si="61"/>
        <v>0</v>
      </c>
      <c r="Q250" s="151">
        <v>2.2300000000000002E-3</v>
      </c>
      <c r="R250" s="151">
        <f t="shared" si="62"/>
        <v>0.90798687</v>
      </c>
      <c r="S250" s="151">
        <v>0</v>
      </c>
      <c r="T250" s="152">
        <f t="shared" si="63"/>
        <v>0</v>
      </c>
      <c r="AR250" s="153" t="s">
        <v>293</v>
      </c>
      <c r="AT250" s="153" t="s">
        <v>220</v>
      </c>
      <c r="AU250" s="153" t="s">
        <v>85</v>
      </c>
      <c r="AY250" s="14" t="s">
        <v>160</v>
      </c>
      <c r="BE250" s="154">
        <f t="shared" si="64"/>
        <v>0</v>
      </c>
      <c r="BF250" s="154">
        <f t="shared" si="65"/>
        <v>0</v>
      </c>
      <c r="BG250" s="154">
        <f t="shared" si="66"/>
        <v>0</v>
      </c>
      <c r="BH250" s="154">
        <f t="shared" si="67"/>
        <v>0</v>
      </c>
      <c r="BI250" s="154">
        <f t="shared" si="68"/>
        <v>0</v>
      </c>
      <c r="BJ250" s="14" t="s">
        <v>85</v>
      </c>
      <c r="BK250" s="154">
        <f t="shared" si="69"/>
        <v>0</v>
      </c>
      <c r="BL250" s="14" t="s">
        <v>224</v>
      </c>
      <c r="BM250" s="153" t="s">
        <v>542</v>
      </c>
    </row>
    <row r="251" spans="2:65" s="1" customFormat="1" ht="37.75" customHeight="1">
      <c r="B251" s="140"/>
      <c r="C251" s="155" t="s">
        <v>543</v>
      </c>
      <c r="D251" s="155" t="s">
        <v>220</v>
      </c>
      <c r="E251" s="156" t="s">
        <v>544</v>
      </c>
      <c r="F251" s="157" t="s">
        <v>545</v>
      </c>
      <c r="G251" s="158" t="s">
        <v>269</v>
      </c>
      <c r="H251" s="159">
        <v>1416.24</v>
      </c>
      <c r="I251" s="160"/>
      <c r="J251" s="161">
        <f t="shared" si="60"/>
        <v>0</v>
      </c>
      <c r="K251" s="162"/>
      <c r="L251" s="163"/>
      <c r="M251" s="164" t="s">
        <v>1</v>
      </c>
      <c r="N251" s="165" t="s">
        <v>39</v>
      </c>
      <c r="P251" s="151">
        <f t="shared" si="61"/>
        <v>0</v>
      </c>
      <c r="Q251" s="151">
        <v>1.4999999999999999E-4</v>
      </c>
      <c r="R251" s="151">
        <f t="shared" si="62"/>
        <v>0.21243599999999999</v>
      </c>
      <c r="S251" s="151">
        <v>0</v>
      </c>
      <c r="T251" s="152">
        <f t="shared" si="63"/>
        <v>0</v>
      </c>
      <c r="AR251" s="153" t="s">
        <v>293</v>
      </c>
      <c r="AT251" s="153" t="s">
        <v>220</v>
      </c>
      <c r="AU251" s="153" t="s">
        <v>85</v>
      </c>
      <c r="AY251" s="14" t="s">
        <v>160</v>
      </c>
      <c r="BE251" s="154">
        <f t="shared" si="64"/>
        <v>0</v>
      </c>
      <c r="BF251" s="154">
        <f t="shared" si="65"/>
        <v>0</v>
      </c>
      <c r="BG251" s="154">
        <f t="shared" si="66"/>
        <v>0</v>
      </c>
      <c r="BH251" s="154">
        <f t="shared" si="67"/>
        <v>0</v>
      </c>
      <c r="BI251" s="154">
        <f t="shared" si="68"/>
        <v>0</v>
      </c>
      <c r="BJ251" s="14" t="s">
        <v>85</v>
      </c>
      <c r="BK251" s="154">
        <f t="shared" si="69"/>
        <v>0</v>
      </c>
      <c r="BL251" s="14" t="s">
        <v>224</v>
      </c>
      <c r="BM251" s="153" t="s">
        <v>546</v>
      </c>
    </row>
    <row r="252" spans="2:65" s="1" customFormat="1" ht="24.25" customHeight="1">
      <c r="B252" s="140"/>
      <c r="C252" s="141" t="s">
        <v>547</v>
      </c>
      <c r="D252" s="141" t="s">
        <v>162</v>
      </c>
      <c r="E252" s="142" t="s">
        <v>548</v>
      </c>
      <c r="F252" s="143" t="s">
        <v>549</v>
      </c>
      <c r="G252" s="144" t="s">
        <v>269</v>
      </c>
      <c r="H252" s="145">
        <v>40</v>
      </c>
      <c r="I252" s="146"/>
      <c r="J252" s="147">
        <f t="shared" si="60"/>
        <v>0</v>
      </c>
      <c r="K252" s="148"/>
      <c r="L252" s="29"/>
      <c r="M252" s="149" t="s">
        <v>1</v>
      </c>
      <c r="N252" s="150" t="s">
        <v>39</v>
      </c>
      <c r="P252" s="151">
        <f t="shared" si="61"/>
        <v>0</v>
      </c>
      <c r="Q252" s="151">
        <v>1.8000000000000001E-4</v>
      </c>
      <c r="R252" s="151">
        <f t="shared" si="62"/>
        <v>7.2000000000000007E-3</v>
      </c>
      <c r="S252" s="151">
        <v>0</v>
      </c>
      <c r="T252" s="152">
        <f t="shared" si="63"/>
        <v>0</v>
      </c>
      <c r="AR252" s="153" t="s">
        <v>224</v>
      </c>
      <c r="AT252" s="153" t="s">
        <v>162</v>
      </c>
      <c r="AU252" s="153" t="s">
        <v>85</v>
      </c>
      <c r="AY252" s="14" t="s">
        <v>160</v>
      </c>
      <c r="BE252" s="154">
        <f t="shared" si="64"/>
        <v>0</v>
      </c>
      <c r="BF252" s="154">
        <f t="shared" si="65"/>
        <v>0</v>
      </c>
      <c r="BG252" s="154">
        <f t="shared" si="66"/>
        <v>0</v>
      </c>
      <c r="BH252" s="154">
        <f t="shared" si="67"/>
        <v>0</v>
      </c>
      <c r="BI252" s="154">
        <f t="shared" si="68"/>
        <v>0</v>
      </c>
      <c r="BJ252" s="14" t="s">
        <v>85</v>
      </c>
      <c r="BK252" s="154">
        <f t="shared" si="69"/>
        <v>0</v>
      </c>
      <c r="BL252" s="14" t="s">
        <v>224</v>
      </c>
      <c r="BM252" s="153" t="s">
        <v>550</v>
      </c>
    </row>
    <row r="253" spans="2:65" s="1" customFormat="1" ht="16.5" customHeight="1">
      <c r="B253" s="140"/>
      <c r="C253" s="155" t="s">
        <v>551</v>
      </c>
      <c r="D253" s="155" t="s">
        <v>220</v>
      </c>
      <c r="E253" s="156" t="s">
        <v>552</v>
      </c>
      <c r="F253" s="157" t="s">
        <v>553</v>
      </c>
      <c r="G253" s="158" t="s">
        <v>269</v>
      </c>
      <c r="H253" s="159">
        <v>40</v>
      </c>
      <c r="I253" s="160"/>
      <c r="J253" s="161">
        <f t="shared" si="60"/>
        <v>0</v>
      </c>
      <c r="K253" s="162"/>
      <c r="L253" s="163"/>
      <c r="M253" s="164" t="s">
        <v>1</v>
      </c>
      <c r="N253" s="165" t="s">
        <v>39</v>
      </c>
      <c r="P253" s="151">
        <f t="shared" si="61"/>
        <v>0</v>
      </c>
      <c r="Q253" s="151">
        <v>7.6000000000000004E-4</v>
      </c>
      <c r="R253" s="151">
        <f t="shared" si="62"/>
        <v>3.0400000000000003E-2</v>
      </c>
      <c r="S253" s="151">
        <v>0</v>
      </c>
      <c r="T253" s="152">
        <f t="shared" si="63"/>
        <v>0</v>
      </c>
      <c r="AR253" s="153" t="s">
        <v>293</v>
      </c>
      <c r="AT253" s="153" t="s">
        <v>220</v>
      </c>
      <c r="AU253" s="153" t="s">
        <v>85</v>
      </c>
      <c r="AY253" s="14" t="s">
        <v>160</v>
      </c>
      <c r="BE253" s="154">
        <f t="shared" si="64"/>
        <v>0</v>
      </c>
      <c r="BF253" s="154">
        <f t="shared" si="65"/>
        <v>0</v>
      </c>
      <c r="BG253" s="154">
        <f t="shared" si="66"/>
        <v>0</v>
      </c>
      <c r="BH253" s="154">
        <f t="shared" si="67"/>
        <v>0</v>
      </c>
      <c r="BI253" s="154">
        <f t="shared" si="68"/>
        <v>0</v>
      </c>
      <c r="BJ253" s="14" t="s">
        <v>85</v>
      </c>
      <c r="BK253" s="154">
        <f t="shared" si="69"/>
        <v>0</v>
      </c>
      <c r="BL253" s="14" t="s">
        <v>224</v>
      </c>
      <c r="BM253" s="153" t="s">
        <v>554</v>
      </c>
    </row>
    <row r="254" spans="2:65" s="1" customFormat="1" ht="24.25" customHeight="1">
      <c r="B254" s="140"/>
      <c r="C254" s="141" t="s">
        <v>555</v>
      </c>
      <c r="D254" s="141" t="s">
        <v>162</v>
      </c>
      <c r="E254" s="142" t="s">
        <v>556</v>
      </c>
      <c r="F254" s="143" t="s">
        <v>557</v>
      </c>
      <c r="G254" s="144" t="s">
        <v>269</v>
      </c>
      <c r="H254" s="145">
        <v>4</v>
      </c>
      <c r="I254" s="146"/>
      <c r="J254" s="147">
        <f t="shared" si="60"/>
        <v>0</v>
      </c>
      <c r="K254" s="148"/>
      <c r="L254" s="29"/>
      <c r="M254" s="149" t="s">
        <v>1</v>
      </c>
      <c r="N254" s="150" t="s">
        <v>39</v>
      </c>
      <c r="P254" s="151">
        <f t="shared" si="61"/>
        <v>0</v>
      </c>
      <c r="Q254" s="151">
        <v>2.40522E-3</v>
      </c>
      <c r="R254" s="151">
        <f t="shared" si="62"/>
        <v>9.6208800000000001E-3</v>
      </c>
      <c r="S254" s="151">
        <v>0</v>
      </c>
      <c r="T254" s="152">
        <f t="shared" si="63"/>
        <v>0</v>
      </c>
      <c r="AR254" s="153" t="s">
        <v>224</v>
      </c>
      <c r="AT254" s="153" t="s">
        <v>162</v>
      </c>
      <c r="AU254" s="153" t="s">
        <v>85</v>
      </c>
      <c r="AY254" s="14" t="s">
        <v>160</v>
      </c>
      <c r="BE254" s="154">
        <f t="shared" si="64"/>
        <v>0</v>
      </c>
      <c r="BF254" s="154">
        <f t="shared" si="65"/>
        <v>0</v>
      </c>
      <c r="BG254" s="154">
        <f t="shared" si="66"/>
        <v>0</v>
      </c>
      <c r="BH254" s="154">
        <f t="shared" si="67"/>
        <v>0</v>
      </c>
      <c r="BI254" s="154">
        <f t="shared" si="68"/>
        <v>0</v>
      </c>
      <c r="BJ254" s="14" t="s">
        <v>85</v>
      </c>
      <c r="BK254" s="154">
        <f t="shared" si="69"/>
        <v>0</v>
      </c>
      <c r="BL254" s="14" t="s">
        <v>224</v>
      </c>
      <c r="BM254" s="153" t="s">
        <v>558</v>
      </c>
    </row>
    <row r="255" spans="2:65" s="1" customFormat="1" ht="24.25" customHeight="1">
      <c r="B255" s="140"/>
      <c r="C255" s="155" t="s">
        <v>559</v>
      </c>
      <c r="D255" s="155" t="s">
        <v>220</v>
      </c>
      <c r="E255" s="156" t="s">
        <v>560</v>
      </c>
      <c r="F255" s="157" t="s">
        <v>561</v>
      </c>
      <c r="G255" s="158" t="s">
        <v>269</v>
      </c>
      <c r="H255" s="159">
        <v>4</v>
      </c>
      <c r="I255" s="160"/>
      <c r="J255" s="161">
        <f t="shared" si="60"/>
        <v>0</v>
      </c>
      <c r="K255" s="162"/>
      <c r="L255" s="163"/>
      <c r="M255" s="164" t="s">
        <v>1</v>
      </c>
      <c r="N255" s="165" t="s">
        <v>39</v>
      </c>
      <c r="P255" s="151">
        <f t="shared" si="61"/>
        <v>0</v>
      </c>
      <c r="Q255" s="151">
        <v>0</v>
      </c>
      <c r="R255" s="151">
        <f t="shared" si="62"/>
        <v>0</v>
      </c>
      <c r="S255" s="151">
        <v>0</v>
      </c>
      <c r="T255" s="152">
        <f t="shared" si="63"/>
        <v>0</v>
      </c>
      <c r="AR255" s="153" t="s">
        <v>293</v>
      </c>
      <c r="AT255" s="153" t="s">
        <v>220</v>
      </c>
      <c r="AU255" s="153" t="s">
        <v>85</v>
      </c>
      <c r="AY255" s="14" t="s">
        <v>160</v>
      </c>
      <c r="BE255" s="154">
        <f t="shared" si="64"/>
        <v>0</v>
      </c>
      <c r="BF255" s="154">
        <f t="shared" si="65"/>
        <v>0</v>
      </c>
      <c r="BG255" s="154">
        <f t="shared" si="66"/>
        <v>0</v>
      </c>
      <c r="BH255" s="154">
        <f t="shared" si="67"/>
        <v>0</v>
      </c>
      <c r="BI255" s="154">
        <f t="shared" si="68"/>
        <v>0</v>
      </c>
      <c r="BJ255" s="14" t="s">
        <v>85</v>
      </c>
      <c r="BK255" s="154">
        <f t="shared" si="69"/>
        <v>0</v>
      </c>
      <c r="BL255" s="14" t="s">
        <v>224</v>
      </c>
      <c r="BM255" s="153" t="s">
        <v>562</v>
      </c>
    </row>
    <row r="256" spans="2:65" s="1" customFormat="1" ht="24.25" customHeight="1">
      <c r="B256" s="140"/>
      <c r="C256" s="141" t="s">
        <v>563</v>
      </c>
      <c r="D256" s="141" t="s">
        <v>162</v>
      </c>
      <c r="E256" s="142" t="s">
        <v>564</v>
      </c>
      <c r="F256" s="143" t="s">
        <v>565</v>
      </c>
      <c r="G256" s="144" t="s">
        <v>227</v>
      </c>
      <c r="H256" s="145">
        <v>348.87</v>
      </c>
      <c r="I256" s="146"/>
      <c r="J256" s="147">
        <f t="shared" si="60"/>
        <v>0</v>
      </c>
      <c r="K256" s="148"/>
      <c r="L256" s="29"/>
      <c r="M256" s="149" t="s">
        <v>1</v>
      </c>
      <c r="N256" s="150" t="s">
        <v>39</v>
      </c>
      <c r="P256" s="151">
        <f t="shared" si="61"/>
        <v>0</v>
      </c>
      <c r="Q256" s="151">
        <v>0</v>
      </c>
      <c r="R256" s="151">
        <f t="shared" si="62"/>
        <v>0</v>
      </c>
      <c r="S256" s="151">
        <v>0</v>
      </c>
      <c r="T256" s="152">
        <f t="shared" si="63"/>
        <v>0</v>
      </c>
      <c r="AR256" s="153" t="s">
        <v>224</v>
      </c>
      <c r="AT256" s="153" t="s">
        <v>162</v>
      </c>
      <c r="AU256" s="153" t="s">
        <v>85</v>
      </c>
      <c r="AY256" s="14" t="s">
        <v>160</v>
      </c>
      <c r="BE256" s="154">
        <f t="shared" si="64"/>
        <v>0</v>
      </c>
      <c r="BF256" s="154">
        <f t="shared" si="65"/>
        <v>0</v>
      </c>
      <c r="BG256" s="154">
        <f t="shared" si="66"/>
        <v>0</v>
      </c>
      <c r="BH256" s="154">
        <f t="shared" si="67"/>
        <v>0</v>
      </c>
      <c r="BI256" s="154">
        <f t="shared" si="68"/>
        <v>0</v>
      </c>
      <c r="BJ256" s="14" t="s">
        <v>85</v>
      </c>
      <c r="BK256" s="154">
        <f t="shared" si="69"/>
        <v>0</v>
      </c>
      <c r="BL256" s="14" t="s">
        <v>224</v>
      </c>
      <c r="BM256" s="153" t="s">
        <v>566</v>
      </c>
    </row>
    <row r="257" spans="2:65" s="1" customFormat="1" ht="44.25" customHeight="1">
      <c r="B257" s="140"/>
      <c r="C257" s="155" t="s">
        <v>567</v>
      </c>
      <c r="D257" s="155" t="s">
        <v>220</v>
      </c>
      <c r="E257" s="156" t="s">
        <v>568</v>
      </c>
      <c r="F257" s="157" t="s">
        <v>569</v>
      </c>
      <c r="G257" s="158" t="s">
        <v>227</v>
      </c>
      <c r="H257" s="159">
        <v>401.20100000000002</v>
      </c>
      <c r="I257" s="160"/>
      <c r="J257" s="161">
        <f t="shared" si="60"/>
        <v>0</v>
      </c>
      <c r="K257" s="162"/>
      <c r="L257" s="163"/>
      <c r="M257" s="164" t="s">
        <v>1</v>
      </c>
      <c r="N257" s="165" t="s">
        <v>39</v>
      </c>
      <c r="P257" s="151">
        <f t="shared" si="61"/>
        <v>0</v>
      </c>
      <c r="Q257" s="151">
        <v>2.9999999999999997E-4</v>
      </c>
      <c r="R257" s="151">
        <f t="shared" si="62"/>
        <v>0.12036029999999999</v>
      </c>
      <c r="S257" s="151">
        <v>0</v>
      </c>
      <c r="T257" s="152">
        <f t="shared" si="63"/>
        <v>0</v>
      </c>
      <c r="AR257" s="153" t="s">
        <v>293</v>
      </c>
      <c r="AT257" s="153" t="s">
        <v>220</v>
      </c>
      <c r="AU257" s="153" t="s">
        <v>85</v>
      </c>
      <c r="AY257" s="14" t="s">
        <v>160</v>
      </c>
      <c r="BE257" s="154">
        <f t="shared" si="64"/>
        <v>0</v>
      </c>
      <c r="BF257" s="154">
        <f t="shared" si="65"/>
        <v>0</v>
      </c>
      <c r="BG257" s="154">
        <f t="shared" si="66"/>
        <v>0</v>
      </c>
      <c r="BH257" s="154">
        <f t="shared" si="67"/>
        <v>0</v>
      </c>
      <c r="BI257" s="154">
        <f t="shared" si="68"/>
        <v>0</v>
      </c>
      <c r="BJ257" s="14" t="s">
        <v>85</v>
      </c>
      <c r="BK257" s="154">
        <f t="shared" si="69"/>
        <v>0</v>
      </c>
      <c r="BL257" s="14" t="s">
        <v>224</v>
      </c>
      <c r="BM257" s="153" t="s">
        <v>570</v>
      </c>
    </row>
    <row r="258" spans="2:65" s="1" customFormat="1" ht="24.25" customHeight="1">
      <c r="B258" s="140"/>
      <c r="C258" s="141" t="s">
        <v>480</v>
      </c>
      <c r="D258" s="141" t="s">
        <v>162</v>
      </c>
      <c r="E258" s="142" t="s">
        <v>571</v>
      </c>
      <c r="F258" s="143" t="s">
        <v>572</v>
      </c>
      <c r="G258" s="144" t="s">
        <v>523</v>
      </c>
      <c r="H258" s="166"/>
      <c r="I258" s="146"/>
      <c r="J258" s="147">
        <f t="shared" si="60"/>
        <v>0</v>
      </c>
      <c r="K258" s="148"/>
      <c r="L258" s="29"/>
      <c r="M258" s="149" t="s">
        <v>1</v>
      </c>
      <c r="N258" s="150" t="s">
        <v>39</v>
      </c>
      <c r="P258" s="151">
        <f t="shared" si="61"/>
        <v>0</v>
      </c>
      <c r="Q258" s="151">
        <v>0</v>
      </c>
      <c r="R258" s="151">
        <f t="shared" si="62"/>
        <v>0</v>
      </c>
      <c r="S258" s="151">
        <v>0</v>
      </c>
      <c r="T258" s="152">
        <f t="shared" si="63"/>
        <v>0</v>
      </c>
      <c r="AR258" s="153" t="s">
        <v>224</v>
      </c>
      <c r="AT258" s="153" t="s">
        <v>162</v>
      </c>
      <c r="AU258" s="153" t="s">
        <v>85</v>
      </c>
      <c r="AY258" s="14" t="s">
        <v>160</v>
      </c>
      <c r="BE258" s="154">
        <f t="shared" si="64"/>
        <v>0</v>
      </c>
      <c r="BF258" s="154">
        <f t="shared" si="65"/>
        <v>0</v>
      </c>
      <c r="BG258" s="154">
        <f t="shared" si="66"/>
        <v>0</v>
      </c>
      <c r="BH258" s="154">
        <f t="shared" si="67"/>
        <v>0</v>
      </c>
      <c r="BI258" s="154">
        <f t="shared" si="68"/>
        <v>0</v>
      </c>
      <c r="BJ258" s="14" t="s">
        <v>85</v>
      </c>
      <c r="BK258" s="154">
        <f t="shared" si="69"/>
        <v>0</v>
      </c>
      <c r="BL258" s="14" t="s">
        <v>224</v>
      </c>
      <c r="BM258" s="153" t="s">
        <v>573</v>
      </c>
    </row>
    <row r="259" spans="2:65" s="11" customFormat="1" ht="22.75" customHeight="1">
      <c r="B259" s="128"/>
      <c r="D259" s="129" t="s">
        <v>72</v>
      </c>
      <c r="E259" s="138" t="s">
        <v>574</v>
      </c>
      <c r="F259" s="138" t="s">
        <v>575</v>
      </c>
      <c r="I259" s="131"/>
      <c r="J259" s="139">
        <f>BK259</f>
        <v>0</v>
      </c>
      <c r="L259" s="128"/>
      <c r="M259" s="133"/>
      <c r="P259" s="134">
        <f>SUM(P260:P268)</f>
        <v>0</v>
      </c>
      <c r="R259" s="134">
        <f>SUM(R260:R268)</f>
        <v>3.8663350199999997</v>
      </c>
      <c r="T259" s="135">
        <f>SUM(T260:T268)</f>
        <v>0</v>
      </c>
      <c r="AR259" s="129" t="s">
        <v>85</v>
      </c>
      <c r="AT259" s="136" t="s">
        <v>72</v>
      </c>
      <c r="AU259" s="136" t="s">
        <v>80</v>
      </c>
      <c r="AY259" s="129" t="s">
        <v>160</v>
      </c>
      <c r="BK259" s="137">
        <f>SUM(BK260:BK268)</f>
        <v>0</v>
      </c>
    </row>
    <row r="260" spans="2:65" s="1" customFormat="1" ht="16.5" customHeight="1">
      <c r="B260" s="140"/>
      <c r="C260" s="141" t="s">
        <v>576</v>
      </c>
      <c r="D260" s="141" t="s">
        <v>162</v>
      </c>
      <c r="E260" s="142" t="s">
        <v>577</v>
      </c>
      <c r="F260" s="143" t="s">
        <v>578</v>
      </c>
      <c r="G260" s="144" t="s">
        <v>227</v>
      </c>
      <c r="H260" s="145">
        <v>872.62300000000005</v>
      </c>
      <c r="I260" s="146"/>
      <c r="J260" s="147">
        <f t="shared" ref="J260:J268" si="70">ROUND(I260*H260,2)</f>
        <v>0</v>
      </c>
      <c r="K260" s="148"/>
      <c r="L260" s="29"/>
      <c r="M260" s="149" t="s">
        <v>1</v>
      </c>
      <c r="N260" s="150" t="s">
        <v>39</v>
      </c>
      <c r="P260" s="151">
        <f t="shared" ref="P260:P268" si="71">O260*H260</f>
        <v>0</v>
      </c>
      <c r="Q260" s="151">
        <v>0</v>
      </c>
      <c r="R260" s="151">
        <f t="shared" ref="R260:R268" si="72">Q260*H260</f>
        <v>0</v>
      </c>
      <c r="S260" s="151">
        <v>0</v>
      </c>
      <c r="T260" s="152">
        <f t="shared" ref="T260:T268" si="73">S260*H260</f>
        <v>0</v>
      </c>
      <c r="AR260" s="153" t="s">
        <v>224</v>
      </c>
      <c r="AT260" s="153" t="s">
        <v>162</v>
      </c>
      <c r="AU260" s="153" t="s">
        <v>85</v>
      </c>
      <c r="AY260" s="14" t="s">
        <v>160</v>
      </c>
      <c r="BE260" s="154">
        <f t="shared" ref="BE260:BE268" si="74">IF(N260="základná",J260,0)</f>
        <v>0</v>
      </c>
      <c r="BF260" s="154">
        <f t="shared" ref="BF260:BF268" si="75">IF(N260="znížená",J260,0)</f>
        <v>0</v>
      </c>
      <c r="BG260" s="154">
        <f t="shared" ref="BG260:BG268" si="76">IF(N260="zákl. prenesená",J260,0)</f>
        <v>0</v>
      </c>
      <c r="BH260" s="154">
        <f t="shared" ref="BH260:BH268" si="77">IF(N260="zníž. prenesená",J260,0)</f>
        <v>0</v>
      </c>
      <c r="BI260" s="154">
        <f t="shared" ref="BI260:BI268" si="78">IF(N260="nulová",J260,0)</f>
        <v>0</v>
      </c>
      <c r="BJ260" s="14" t="s">
        <v>85</v>
      </c>
      <c r="BK260" s="154">
        <f t="shared" ref="BK260:BK268" si="79">ROUND(I260*H260,2)</f>
        <v>0</v>
      </c>
      <c r="BL260" s="14" t="s">
        <v>224</v>
      </c>
      <c r="BM260" s="153" t="s">
        <v>579</v>
      </c>
    </row>
    <row r="261" spans="2:65" s="1" customFormat="1" ht="16.5" customHeight="1">
      <c r="B261" s="140"/>
      <c r="C261" s="155" t="s">
        <v>580</v>
      </c>
      <c r="D261" s="155" t="s">
        <v>220</v>
      </c>
      <c r="E261" s="156" t="s">
        <v>581</v>
      </c>
      <c r="F261" s="157" t="s">
        <v>582</v>
      </c>
      <c r="G261" s="158" t="s">
        <v>227</v>
      </c>
      <c r="H261" s="159">
        <v>644.00300000000004</v>
      </c>
      <c r="I261" s="160"/>
      <c r="J261" s="161">
        <f t="shared" si="70"/>
        <v>0</v>
      </c>
      <c r="K261" s="162"/>
      <c r="L261" s="163"/>
      <c r="M261" s="164" t="s">
        <v>1</v>
      </c>
      <c r="N261" s="165" t="s">
        <v>39</v>
      </c>
      <c r="P261" s="151">
        <f t="shared" si="71"/>
        <v>0</v>
      </c>
      <c r="Q261" s="151">
        <v>1.8000000000000001E-4</v>
      </c>
      <c r="R261" s="151">
        <f t="shared" si="72"/>
        <v>0.11592054000000002</v>
      </c>
      <c r="S261" s="151">
        <v>0</v>
      </c>
      <c r="T261" s="152">
        <f t="shared" si="73"/>
        <v>0</v>
      </c>
      <c r="AR261" s="153" t="s">
        <v>293</v>
      </c>
      <c r="AT261" s="153" t="s">
        <v>220</v>
      </c>
      <c r="AU261" s="153" t="s">
        <v>85</v>
      </c>
      <c r="AY261" s="14" t="s">
        <v>160</v>
      </c>
      <c r="BE261" s="154">
        <f t="shared" si="74"/>
        <v>0</v>
      </c>
      <c r="BF261" s="154">
        <f t="shared" si="75"/>
        <v>0</v>
      </c>
      <c r="BG261" s="154">
        <f t="shared" si="76"/>
        <v>0</v>
      </c>
      <c r="BH261" s="154">
        <f t="shared" si="77"/>
        <v>0</v>
      </c>
      <c r="BI261" s="154">
        <f t="shared" si="78"/>
        <v>0</v>
      </c>
      <c r="BJ261" s="14" t="s">
        <v>85</v>
      </c>
      <c r="BK261" s="154">
        <f t="shared" si="79"/>
        <v>0</v>
      </c>
      <c r="BL261" s="14" t="s">
        <v>224</v>
      </c>
      <c r="BM261" s="153" t="s">
        <v>583</v>
      </c>
    </row>
    <row r="262" spans="2:65" s="1" customFormat="1" ht="16.5" customHeight="1">
      <c r="B262" s="140"/>
      <c r="C262" s="155" t="s">
        <v>584</v>
      </c>
      <c r="D262" s="155" t="s">
        <v>220</v>
      </c>
      <c r="E262" s="156" t="s">
        <v>585</v>
      </c>
      <c r="F262" s="157" t="s">
        <v>586</v>
      </c>
      <c r="G262" s="158" t="s">
        <v>227</v>
      </c>
      <c r="H262" s="159">
        <v>359.51299999999998</v>
      </c>
      <c r="I262" s="160"/>
      <c r="J262" s="161">
        <f t="shared" si="70"/>
        <v>0</v>
      </c>
      <c r="K262" s="162"/>
      <c r="L262" s="163"/>
      <c r="M262" s="164" t="s">
        <v>1</v>
      </c>
      <c r="N262" s="165" t="s">
        <v>39</v>
      </c>
      <c r="P262" s="151">
        <f t="shared" si="71"/>
        <v>0</v>
      </c>
      <c r="Q262" s="151">
        <v>0</v>
      </c>
      <c r="R262" s="151">
        <f t="shared" si="72"/>
        <v>0</v>
      </c>
      <c r="S262" s="151">
        <v>0</v>
      </c>
      <c r="T262" s="152">
        <f t="shared" si="73"/>
        <v>0</v>
      </c>
      <c r="AR262" s="153" t="s">
        <v>293</v>
      </c>
      <c r="AT262" s="153" t="s">
        <v>220</v>
      </c>
      <c r="AU262" s="153" t="s">
        <v>85</v>
      </c>
      <c r="AY262" s="14" t="s">
        <v>160</v>
      </c>
      <c r="BE262" s="154">
        <f t="shared" si="74"/>
        <v>0</v>
      </c>
      <c r="BF262" s="154">
        <f t="shared" si="75"/>
        <v>0</v>
      </c>
      <c r="BG262" s="154">
        <f t="shared" si="76"/>
        <v>0</v>
      </c>
      <c r="BH262" s="154">
        <f t="shared" si="77"/>
        <v>0</v>
      </c>
      <c r="BI262" s="154">
        <f t="shared" si="78"/>
        <v>0</v>
      </c>
      <c r="BJ262" s="14" t="s">
        <v>85</v>
      </c>
      <c r="BK262" s="154">
        <f t="shared" si="79"/>
        <v>0</v>
      </c>
      <c r="BL262" s="14" t="s">
        <v>224</v>
      </c>
      <c r="BM262" s="153" t="s">
        <v>587</v>
      </c>
    </row>
    <row r="263" spans="2:65" s="1" customFormat="1" ht="24.25" customHeight="1">
      <c r="B263" s="140"/>
      <c r="C263" s="141" t="s">
        <v>588</v>
      </c>
      <c r="D263" s="141" t="s">
        <v>162</v>
      </c>
      <c r="E263" s="142" t="s">
        <v>589</v>
      </c>
      <c r="F263" s="143" t="s">
        <v>590</v>
      </c>
      <c r="G263" s="144" t="s">
        <v>227</v>
      </c>
      <c r="H263" s="145">
        <v>312.62</v>
      </c>
      <c r="I263" s="146"/>
      <c r="J263" s="147">
        <f t="shared" si="70"/>
        <v>0</v>
      </c>
      <c r="K263" s="148"/>
      <c r="L263" s="29"/>
      <c r="M263" s="149" t="s">
        <v>1</v>
      </c>
      <c r="N263" s="150" t="s">
        <v>39</v>
      </c>
      <c r="P263" s="151">
        <f t="shared" si="71"/>
        <v>0</v>
      </c>
      <c r="Q263" s="151">
        <v>0</v>
      </c>
      <c r="R263" s="151">
        <f t="shared" si="72"/>
        <v>0</v>
      </c>
      <c r="S263" s="151">
        <v>0</v>
      </c>
      <c r="T263" s="152">
        <f t="shared" si="73"/>
        <v>0</v>
      </c>
      <c r="AR263" s="153" t="s">
        <v>224</v>
      </c>
      <c r="AT263" s="153" t="s">
        <v>162</v>
      </c>
      <c r="AU263" s="153" t="s">
        <v>85</v>
      </c>
      <c r="AY263" s="14" t="s">
        <v>160</v>
      </c>
      <c r="BE263" s="154">
        <f t="shared" si="74"/>
        <v>0</v>
      </c>
      <c r="BF263" s="154">
        <f t="shared" si="75"/>
        <v>0</v>
      </c>
      <c r="BG263" s="154">
        <f t="shared" si="76"/>
        <v>0</v>
      </c>
      <c r="BH263" s="154">
        <f t="shared" si="77"/>
        <v>0</v>
      </c>
      <c r="BI263" s="154">
        <f t="shared" si="78"/>
        <v>0</v>
      </c>
      <c r="BJ263" s="14" t="s">
        <v>85</v>
      </c>
      <c r="BK263" s="154">
        <f t="shared" si="79"/>
        <v>0</v>
      </c>
      <c r="BL263" s="14" t="s">
        <v>224</v>
      </c>
      <c r="BM263" s="153" t="s">
        <v>591</v>
      </c>
    </row>
    <row r="264" spans="2:65" s="1" customFormat="1" ht="24.25" customHeight="1">
      <c r="B264" s="140"/>
      <c r="C264" s="155" t="s">
        <v>592</v>
      </c>
      <c r="D264" s="155" t="s">
        <v>220</v>
      </c>
      <c r="E264" s="156" t="s">
        <v>593</v>
      </c>
      <c r="F264" s="157" t="s">
        <v>594</v>
      </c>
      <c r="G264" s="158" t="s">
        <v>227</v>
      </c>
      <c r="H264" s="159">
        <v>318.87200000000001</v>
      </c>
      <c r="I264" s="160"/>
      <c r="J264" s="161">
        <f t="shared" si="70"/>
        <v>0</v>
      </c>
      <c r="K264" s="162"/>
      <c r="L264" s="163"/>
      <c r="M264" s="164" t="s">
        <v>1</v>
      </c>
      <c r="N264" s="165" t="s">
        <v>39</v>
      </c>
      <c r="P264" s="151">
        <f t="shared" si="71"/>
        <v>0</v>
      </c>
      <c r="Q264" s="151">
        <v>3.5999999999999999E-3</v>
      </c>
      <c r="R264" s="151">
        <f t="shared" si="72"/>
        <v>1.1479391999999999</v>
      </c>
      <c r="S264" s="151">
        <v>0</v>
      </c>
      <c r="T264" s="152">
        <f t="shared" si="73"/>
        <v>0</v>
      </c>
      <c r="AR264" s="153" t="s">
        <v>293</v>
      </c>
      <c r="AT264" s="153" t="s">
        <v>220</v>
      </c>
      <c r="AU264" s="153" t="s">
        <v>85</v>
      </c>
      <c r="AY264" s="14" t="s">
        <v>160</v>
      </c>
      <c r="BE264" s="154">
        <f t="shared" si="74"/>
        <v>0</v>
      </c>
      <c r="BF264" s="154">
        <f t="shared" si="75"/>
        <v>0</v>
      </c>
      <c r="BG264" s="154">
        <f t="shared" si="76"/>
        <v>0</v>
      </c>
      <c r="BH264" s="154">
        <f t="shared" si="77"/>
        <v>0</v>
      </c>
      <c r="BI264" s="154">
        <f t="shared" si="78"/>
        <v>0</v>
      </c>
      <c r="BJ264" s="14" t="s">
        <v>85</v>
      </c>
      <c r="BK264" s="154">
        <f t="shared" si="79"/>
        <v>0</v>
      </c>
      <c r="BL264" s="14" t="s">
        <v>224</v>
      </c>
      <c r="BM264" s="153" t="s">
        <v>595</v>
      </c>
    </row>
    <row r="265" spans="2:65" s="1" customFormat="1" ht="33" customHeight="1">
      <c r="B265" s="140"/>
      <c r="C265" s="141" t="s">
        <v>596</v>
      </c>
      <c r="D265" s="141" t="s">
        <v>162</v>
      </c>
      <c r="E265" s="142" t="s">
        <v>597</v>
      </c>
      <c r="F265" s="143" t="s">
        <v>598</v>
      </c>
      <c r="G265" s="144" t="s">
        <v>227</v>
      </c>
      <c r="H265" s="145">
        <v>322.92</v>
      </c>
      <c r="I265" s="146"/>
      <c r="J265" s="147">
        <f t="shared" si="70"/>
        <v>0</v>
      </c>
      <c r="K265" s="148"/>
      <c r="L265" s="29"/>
      <c r="M265" s="149" t="s">
        <v>1</v>
      </c>
      <c r="N265" s="150" t="s">
        <v>39</v>
      </c>
      <c r="P265" s="151">
        <f t="shared" si="71"/>
        <v>0</v>
      </c>
      <c r="Q265" s="151">
        <v>0</v>
      </c>
      <c r="R265" s="151">
        <f t="shared" si="72"/>
        <v>0</v>
      </c>
      <c r="S265" s="151">
        <v>0</v>
      </c>
      <c r="T265" s="152">
        <f t="shared" si="73"/>
        <v>0</v>
      </c>
      <c r="AR265" s="153" t="s">
        <v>224</v>
      </c>
      <c r="AT265" s="153" t="s">
        <v>162</v>
      </c>
      <c r="AU265" s="153" t="s">
        <v>85</v>
      </c>
      <c r="AY265" s="14" t="s">
        <v>160</v>
      </c>
      <c r="BE265" s="154">
        <f t="shared" si="74"/>
        <v>0</v>
      </c>
      <c r="BF265" s="154">
        <f t="shared" si="75"/>
        <v>0</v>
      </c>
      <c r="BG265" s="154">
        <f t="shared" si="76"/>
        <v>0</v>
      </c>
      <c r="BH265" s="154">
        <f t="shared" si="77"/>
        <v>0</v>
      </c>
      <c r="BI265" s="154">
        <f t="shared" si="78"/>
        <v>0</v>
      </c>
      <c r="BJ265" s="14" t="s">
        <v>85</v>
      </c>
      <c r="BK265" s="154">
        <f t="shared" si="79"/>
        <v>0</v>
      </c>
      <c r="BL265" s="14" t="s">
        <v>224</v>
      </c>
      <c r="BM265" s="153" t="s">
        <v>599</v>
      </c>
    </row>
    <row r="266" spans="2:65" s="1" customFormat="1" ht="24.25" customHeight="1">
      <c r="B266" s="140"/>
      <c r="C266" s="155" t="s">
        <v>600</v>
      </c>
      <c r="D266" s="155" t="s">
        <v>220</v>
      </c>
      <c r="E266" s="156" t="s">
        <v>601</v>
      </c>
      <c r="F266" s="157" t="s">
        <v>602</v>
      </c>
      <c r="G266" s="158" t="s">
        <v>227</v>
      </c>
      <c r="H266" s="159">
        <v>652.298</v>
      </c>
      <c r="I266" s="160"/>
      <c r="J266" s="161">
        <f t="shared" si="70"/>
        <v>0</v>
      </c>
      <c r="K266" s="162"/>
      <c r="L266" s="163"/>
      <c r="M266" s="164" t="s">
        <v>1</v>
      </c>
      <c r="N266" s="165" t="s">
        <v>39</v>
      </c>
      <c r="P266" s="151">
        <f t="shared" si="71"/>
        <v>0</v>
      </c>
      <c r="Q266" s="151">
        <v>3.96E-3</v>
      </c>
      <c r="R266" s="151">
        <f t="shared" si="72"/>
        <v>2.5831000799999999</v>
      </c>
      <c r="S266" s="151">
        <v>0</v>
      </c>
      <c r="T266" s="152">
        <f t="shared" si="73"/>
        <v>0</v>
      </c>
      <c r="AR266" s="153" t="s">
        <v>293</v>
      </c>
      <c r="AT266" s="153" t="s">
        <v>220</v>
      </c>
      <c r="AU266" s="153" t="s">
        <v>85</v>
      </c>
      <c r="AY266" s="14" t="s">
        <v>160</v>
      </c>
      <c r="BE266" s="154">
        <f t="shared" si="74"/>
        <v>0</v>
      </c>
      <c r="BF266" s="154">
        <f t="shared" si="75"/>
        <v>0</v>
      </c>
      <c r="BG266" s="154">
        <f t="shared" si="76"/>
        <v>0</v>
      </c>
      <c r="BH266" s="154">
        <f t="shared" si="77"/>
        <v>0</v>
      </c>
      <c r="BI266" s="154">
        <f t="shared" si="78"/>
        <v>0</v>
      </c>
      <c r="BJ266" s="14" t="s">
        <v>85</v>
      </c>
      <c r="BK266" s="154">
        <f t="shared" si="79"/>
        <v>0</v>
      </c>
      <c r="BL266" s="14" t="s">
        <v>224</v>
      </c>
      <c r="BM266" s="153" t="s">
        <v>603</v>
      </c>
    </row>
    <row r="267" spans="2:65" s="1" customFormat="1" ht="24.25" customHeight="1">
      <c r="B267" s="140"/>
      <c r="C267" s="155" t="s">
        <v>604</v>
      </c>
      <c r="D267" s="155" t="s">
        <v>220</v>
      </c>
      <c r="E267" s="156" t="s">
        <v>605</v>
      </c>
      <c r="F267" s="157" t="s">
        <v>606</v>
      </c>
      <c r="G267" s="158" t="s">
        <v>269</v>
      </c>
      <c r="H267" s="159">
        <v>968.76</v>
      </c>
      <c r="I267" s="160"/>
      <c r="J267" s="161">
        <f t="shared" si="70"/>
        <v>0</v>
      </c>
      <c r="K267" s="162"/>
      <c r="L267" s="163"/>
      <c r="M267" s="164" t="s">
        <v>1</v>
      </c>
      <c r="N267" s="165" t="s">
        <v>39</v>
      </c>
      <c r="P267" s="151">
        <f t="shared" si="71"/>
        <v>0</v>
      </c>
      <c r="Q267" s="151">
        <v>2.0000000000000002E-5</v>
      </c>
      <c r="R267" s="151">
        <f t="shared" si="72"/>
        <v>1.9375200000000002E-2</v>
      </c>
      <c r="S267" s="151">
        <v>0</v>
      </c>
      <c r="T267" s="152">
        <f t="shared" si="73"/>
        <v>0</v>
      </c>
      <c r="AR267" s="153" t="s">
        <v>293</v>
      </c>
      <c r="AT267" s="153" t="s">
        <v>220</v>
      </c>
      <c r="AU267" s="153" t="s">
        <v>85</v>
      </c>
      <c r="AY267" s="14" t="s">
        <v>160</v>
      </c>
      <c r="BE267" s="154">
        <f t="shared" si="74"/>
        <v>0</v>
      </c>
      <c r="BF267" s="154">
        <f t="shared" si="75"/>
        <v>0</v>
      </c>
      <c r="BG267" s="154">
        <f t="shared" si="76"/>
        <v>0</v>
      </c>
      <c r="BH267" s="154">
        <f t="shared" si="77"/>
        <v>0</v>
      </c>
      <c r="BI267" s="154">
        <f t="shared" si="78"/>
        <v>0</v>
      </c>
      <c r="BJ267" s="14" t="s">
        <v>85</v>
      </c>
      <c r="BK267" s="154">
        <f t="shared" si="79"/>
        <v>0</v>
      </c>
      <c r="BL267" s="14" t="s">
        <v>224</v>
      </c>
      <c r="BM267" s="153" t="s">
        <v>607</v>
      </c>
    </row>
    <row r="268" spans="2:65" s="1" customFormat="1" ht="24.25" customHeight="1">
      <c r="B268" s="140"/>
      <c r="C268" s="141" t="s">
        <v>608</v>
      </c>
      <c r="D268" s="141" t="s">
        <v>162</v>
      </c>
      <c r="E268" s="142" t="s">
        <v>609</v>
      </c>
      <c r="F268" s="143" t="s">
        <v>610</v>
      </c>
      <c r="G268" s="144" t="s">
        <v>523</v>
      </c>
      <c r="H268" s="166"/>
      <c r="I268" s="146"/>
      <c r="J268" s="147">
        <f t="shared" si="70"/>
        <v>0</v>
      </c>
      <c r="K268" s="148"/>
      <c r="L268" s="29"/>
      <c r="M268" s="149" t="s">
        <v>1</v>
      </c>
      <c r="N268" s="150" t="s">
        <v>39</v>
      </c>
      <c r="P268" s="151">
        <f t="shared" si="71"/>
        <v>0</v>
      </c>
      <c r="Q268" s="151">
        <v>0</v>
      </c>
      <c r="R268" s="151">
        <f t="shared" si="72"/>
        <v>0</v>
      </c>
      <c r="S268" s="151">
        <v>0</v>
      </c>
      <c r="T268" s="152">
        <f t="shared" si="73"/>
        <v>0</v>
      </c>
      <c r="AR268" s="153" t="s">
        <v>224</v>
      </c>
      <c r="AT268" s="153" t="s">
        <v>162</v>
      </c>
      <c r="AU268" s="153" t="s">
        <v>85</v>
      </c>
      <c r="AY268" s="14" t="s">
        <v>160</v>
      </c>
      <c r="BE268" s="154">
        <f t="shared" si="74"/>
        <v>0</v>
      </c>
      <c r="BF268" s="154">
        <f t="shared" si="75"/>
        <v>0</v>
      </c>
      <c r="BG268" s="154">
        <f t="shared" si="76"/>
        <v>0</v>
      </c>
      <c r="BH268" s="154">
        <f t="shared" si="77"/>
        <v>0</v>
      </c>
      <c r="BI268" s="154">
        <f t="shared" si="78"/>
        <v>0</v>
      </c>
      <c r="BJ268" s="14" t="s">
        <v>85</v>
      </c>
      <c r="BK268" s="154">
        <f t="shared" si="79"/>
        <v>0</v>
      </c>
      <c r="BL268" s="14" t="s">
        <v>224</v>
      </c>
      <c r="BM268" s="153" t="s">
        <v>611</v>
      </c>
    </row>
    <row r="269" spans="2:65" s="11" customFormat="1" ht="22.75" customHeight="1">
      <c r="B269" s="128"/>
      <c r="D269" s="129" t="s">
        <v>72</v>
      </c>
      <c r="E269" s="138" t="s">
        <v>612</v>
      </c>
      <c r="F269" s="138" t="s">
        <v>613</v>
      </c>
      <c r="I269" s="131"/>
      <c r="J269" s="139">
        <f>BK269</f>
        <v>0</v>
      </c>
      <c r="L269" s="128"/>
      <c r="M269" s="133"/>
      <c r="P269" s="134">
        <f>SUM(P270:P272)</f>
        <v>0</v>
      </c>
      <c r="R269" s="134">
        <f>SUM(R270:R272)</f>
        <v>0.11399999999999999</v>
      </c>
      <c r="T269" s="135">
        <f>SUM(T270:T272)</f>
        <v>0</v>
      </c>
      <c r="AR269" s="129" t="s">
        <v>85</v>
      </c>
      <c r="AT269" s="136" t="s">
        <v>72</v>
      </c>
      <c r="AU269" s="136" t="s">
        <v>80</v>
      </c>
      <c r="AY269" s="129" t="s">
        <v>160</v>
      </c>
      <c r="BK269" s="137">
        <f>SUM(BK270:BK272)</f>
        <v>0</v>
      </c>
    </row>
    <row r="270" spans="2:65" s="1" customFormat="1" ht="16.5" customHeight="1">
      <c r="B270" s="140"/>
      <c r="C270" s="141" t="s">
        <v>614</v>
      </c>
      <c r="D270" s="141" t="s">
        <v>162</v>
      </c>
      <c r="E270" s="142" t="s">
        <v>615</v>
      </c>
      <c r="F270" s="143" t="s">
        <v>616</v>
      </c>
      <c r="G270" s="144" t="s">
        <v>269</v>
      </c>
      <c r="H270" s="145">
        <v>12</v>
      </c>
      <c r="I270" s="146"/>
      <c r="J270" s="147">
        <f>ROUND(I270*H270,2)</f>
        <v>0</v>
      </c>
      <c r="K270" s="148"/>
      <c r="L270" s="29"/>
      <c r="M270" s="149" t="s">
        <v>1</v>
      </c>
      <c r="N270" s="150" t="s">
        <v>39</v>
      </c>
      <c r="P270" s="151">
        <f>O270*H270</f>
        <v>0</v>
      </c>
      <c r="Q270" s="151">
        <v>0</v>
      </c>
      <c r="R270" s="151">
        <f>Q270*H270</f>
        <v>0</v>
      </c>
      <c r="S270" s="151">
        <v>0</v>
      </c>
      <c r="T270" s="152">
        <f>S270*H270</f>
        <v>0</v>
      </c>
      <c r="AR270" s="153" t="s">
        <v>224</v>
      </c>
      <c r="AT270" s="153" t="s">
        <v>162</v>
      </c>
      <c r="AU270" s="153" t="s">
        <v>85</v>
      </c>
      <c r="AY270" s="14" t="s">
        <v>160</v>
      </c>
      <c r="BE270" s="154">
        <f>IF(N270="základná",J270,0)</f>
        <v>0</v>
      </c>
      <c r="BF270" s="154">
        <f>IF(N270="znížená",J270,0)</f>
        <v>0</v>
      </c>
      <c r="BG270" s="154">
        <f>IF(N270="zákl. prenesená",J270,0)</f>
        <v>0</v>
      </c>
      <c r="BH270" s="154">
        <f>IF(N270="zníž. prenesená",J270,0)</f>
        <v>0</v>
      </c>
      <c r="BI270" s="154">
        <f>IF(N270="nulová",J270,0)</f>
        <v>0</v>
      </c>
      <c r="BJ270" s="14" t="s">
        <v>85</v>
      </c>
      <c r="BK270" s="154">
        <f>ROUND(I270*H270,2)</f>
        <v>0</v>
      </c>
      <c r="BL270" s="14" t="s">
        <v>224</v>
      </c>
      <c r="BM270" s="153" t="s">
        <v>617</v>
      </c>
    </row>
    <row r="271" spans="2:65" s="1" customFormat="1" ht="16.5" customHeight="1">
      <c r="B271" s="140"/>
      <c r="C271" s="155" t="s">
        <v>618</v>
      </c>
      <c r="D271" s="155" t="s">
        <v>220</v>
      </c>
      <c r="E271" s="156" t="s">
        <v>619</v>
      </c>
      <c r="F271" s="157" t="s">
        <v>620</v>
      </c>
      <c r="G271" s="158" t="s">
        <v>269</v>
      </c>
      <c r="H271" s="159">
        <v>11</v>
      </c>
      <c r="I271" s="160"/>
      <c r="J271" s="161">
        <f>ROUND(I271*H271,2)</f>
        <v>0</v>
      </c>
      <c r="K271" s="162"/>
      <c r="L271" s="163"/>
      <c r="M271" s="164" t="s">
        <v>1</v>
      </c>
      <c r="N271" s="165" t="s">
        <v>39</v>
      </c>
      <c r="P271" s="151">
        <f>O271*H271</f>
        <v>0</v>
      </c>
      <c r="Q271" s="151">
        <v>8.9999999999999993E-3</v>
      </c>
      <c r="R271" s="151">
        <f>Q271*H271</f>
        <v>9.8999999999999991E-2</v>
      </c>
      <c r="S271" s="151">
        <v>0</v>
      </c>
      <c r="T271" s="152">
        <f>S271*H271</f>
        <v>0</v>
      </c>
      <c r="AR271" s="153" t="s">
        <v>293</v>
      </c>
      <c r="AT271" s="153" t="s">
        <v>220</v>
      </c>
      <c r="AU271" s="153" t="s">
        <v>85</v>
      </c>
      <c r="AY271" s="14" t="s">
        <v>160</v>
      </c>
      <c r="BE271" s="154">
        <f>IF(N271="základná",J271,0)</f>
        <v>0</v>
      </c>
      <c r="BF271" s="154">
        <f>IF(N271="znížená",J271,0)</f>
        <v>0</v>
      </c>
      <c r="BG271" s="154">
        <f>IF(N271="zákl. prenesená",J271,0)</f>
        <v>0</v>
      </c>
      <c r="BH271" s="154">
        <f>IF(N271="zníž. prenesená",J271,0)</f>
        <v>0</v>
      </c>
      <c r="BI271" s="154">
        <f>IF(N271="nulová",J271,0)</f>
        <v>0</v>
      </c>
      <c r="BJ271" s="14" t="s">
        <v>85</v>
      </c>
      <c r="BK271" s="154">
        <f>ROUND(I271*H271,2)</f>
        <v>0</v>
      </c>
      <c r="BL271" s="14" t="s">
        <v>224</v>
      </c>
      <c r="BM271" s="153" t="s">
        <v>621</v>
      </c>
    </row>
    <row r="272" spans="2:65" s="1" customFormat="1" ht="16.5" customHeight="1">
      <c r="B272" s="140"/>
      <c r="C272" s="155" t="s">
        <v>622</v>
      </c>
      <c r="D272" s="155" t="s">
        <v>220</v>
      </c>
      <c r="E272" s="156" t="s">
        <v>623</v>
      </c>
      <c r="F272" s="157" t="s">
        <v>624</v>
      </c>
      <c r="G272" s="158" t="s">
        <v>269</v>
      </c>
      <c r="H272" s="159">
        <v>1</v>
      </c>
      <c r="I272" s="160"/>
      <c r="J272" s="161">
        <f>ROUND(I272*H272,2)</f>
        <v>0</v>
      </c>
      <c r="K272" s="162"/>
      <c r="L272" s="163"/>
      <c r="M272" s="164" t="s">
        <v>1</v>
      </c>
      <c r="N272" s="165" t="s">
        <v>39</v>
      </c>
      <c r="P272" s="151">
        <f>O272*H272</f>
        <v>0</v>
      </c>
      <c r="Q272" s="151">
        <v>1.4999999999999999E-2</v>
      </c>
      <c r="R272" s="151">
        <f>Q272*H272</f>
        <v>1.4999999999999999E-2</v>
      </c>
      <c r="S272" s="151">
        <v>0</v>
      </c>
      <c r="T272" s="152">
        <f>S272*H272</f>
        <v>0</v>
      </c>
      <c r="AR272" s="153" t="s">
        <v>293</v>
      </c>
      <c r="AT272" s="153" t="s">
        <v>220</v>
      </c>
      <c r="AU272" s="153" t="s">
        <v>85</v>
      </c>
      <c r="AY272" s="14" t="s">
        <v>160</v>
      </c>
      <c r="BE272" s="154">
        <f>IF(N272="základná",J272,0)</f>
        <v>0</v>
      </c>
      <c r="BF272" s="154">
        <f>IF(N272="znížená",J272,0)</f>
        <v>0</v>
      </c>
      <c r="BG272" s="154">
        <f>IF(N272="zákl. prenesená",J272,0)</f>
        <v>0</v>
      </c>
      <c r="BH272" s="154">
        <f>IF(N272="zníž. prenesená",J272,0)</f>
        <v>0</v>
      </c>
      <c r="BI272" s="154">
        <f>IF(N272="nulová",J272,0)</f>
        <v>0</v>
      </c>
      <c r="BJ272" s="14" t="s">
        <v>85</v>
      </c>
      <c r="BK272" s="154">
        <f>ROUND(I272*H272,2)</f>
        <v>0</v>
      </c>
      <c r="BL272" s="14" t="s">
        <v>224</v>
      </c>
      <c r="BM272" s="153" t="s">
        <v>625</v>
      </c>
    </row>
    <row r="273" spans="2:65" s="11" customFormat="1" ht="22.75" customHeight="1">
      <c r="B273" s="128"/>
      <c r="D273" s="129" t="s">
        <v>72</v>
      </c>
      <c r="E273" s="138" t="s">
        <v>626</v>
      </c>
      <c r="F273" s="138" t="s">
        <v>627</v>
      </c>
      <c r="I273" s="131"/>
      <c r="J273" s="139">
        <f>BK273</f>
        <v>0</v>
      </c>
      <c r="L273" s="128"/>
      <c r="M273" s="133"/>
      <c r="P273" s="134">
        <f>SUM(P274:P279)</f>
        <v>0</v>
      </c>
      <c r="R273" s="134">
        <f>SUM(R274:R279)</f>
        <v>14.4699402</v>
      </c>
      <c r="T273" s="135">
        <f>SUM(T274:T279)</f>
        <v>0</v>
      </c>
      <c r="AR273" s="129" t="s">
        <v>85</v>
      </c>
      <c r="AT273" s="136" t="s">
        <v>72</v>
      </c>
      <c r="AU273" s="136" t="s">
        <v>80</v>
      </c>
      <c r="AY273" s="129" t="s">
        <v>160</v>
      </c>
      <c r="BK273" s="137">
        <f>SUM(BK274:BK279)</f>
        <v>0</v>
      </c>
    </row>
    <row r="274" spans="2:65" s="1" customFormat="1" ht="33" customHeight="1">
      <c r="B274" s="140"/>
      <c r="C274" s="141" t="s">
        <v>628</v>
      </c>
      <c r="D274" s="141" t="s">
        <v>162</v>
      </c>
      <c r="E274" s="142" t="s">
        <v>629</v>
      </c>
      <c r="F274" s="143" t="s">
        <v>630</v>
      </c>
      <c r="G274" s="144" t="s">
        <v>227</v>
      </c>
      <c r="H274" s="145">
        <v>312.62</v>
      </c>
      <c r="I274" s="146"/>
      <c r="J274" s="147">
        <f t="shared" ref="J274:J279" si="80">ROUND(I274*H274,2)</f>
        <v>0</v>
      </c>
      <c r="K274" s="148"/>
      <c r="L274" s="29"/>
      <c r="M274" s="149" t="s">
        <v>1</v>
      </c>
      <c r="N274" s="150" t="s">
        <v>39</v>
      </c>
      <c r="P274" s="151">
        <f t="shared" ref="P274:P279" si="81">O274*H274</f>
        <v>0</v>
      </c>
      <c r="Q274" s="151">
        <v>1.555E-2</v>
      </c>
      <c r="R274" s="151">
        <f t="shared" ref="R274:R279" si="82">Q274*H274</f>
        <v>4.8612409999999997</v>
      </c>
      <c r="S274" s="151">
        <v>0</v>
      </c>
      <c r="T274" s="152">
        <f t="shared" ref="T274:T279" si="83">S274*H274</f>
        <v>0</v>
      </c>
      <c r="AR274" s="153" t="s">
        <v>224</v>
      </c>
      <c r="AT274" s="153" t="s">
        <v>162</v>
      </c>
      <c r="AU274" s="153" t="s">
        <v>85</v>
      </c>
      <c r="AY274" s="14" t="s">
        <v>160</v>
      </c>
      <c r="BE274" s="154">
        <f t="shared" ref="BE274:BE279" si="84">IF(N274="základná",J274,0)</f>
        <v>0</v>
      </c>
      <c r="BF274" s="154">
        <f t="shared" ref="BF274:BF279" si="85">IF(N274="znížená",J274,0)</f>
        <v>0</v>
      </c>
      <c r="BG274" s="154">
        <f t="shared" ref="BG274:BG279" si="86">IF(N274="zákl. prenesená",J274,0)</f>
        <v>0</v>
      </c>
      <c r="BH274" s="154">
        <f t="shared" ref="BH274:BH279" si="87">IF(N274="zníž. prenesená",J274,0)</f>
        <v>0</v>
      </c>
      <c r="BI274" s="154">
        <f t="shared" ref="BI274:BI279" si="88">IF(N274="nulová",J274,0)</f>
        <v>0</v>
      </c>
      <c r="BJ274" s="14" t="s">
        <v>85</v>
      </c>
      <c r="BK274" s="154">
        <f t="shared" ref="BK274:BK279" si="89">ROUND(I274*H274,2)</f>
        <v>0</v>
      </c>
      <c r="BL274" s="14" t="s">
        <v>224</v>
      </c>
      <c r="BM274" s="153" t="s">
        <v>631</v>
      </c>
    </row>
    <row r="275" spans="2:65" s="1" customFormat="1" ht="33" customHeight="1">
      <c r="B275" s="140"/>
      <c r="C275" s="141" t="s">
        <v>632</v>
      </c>
      <c r="D275" s="141" t="s">
        <v>162</v>
      </c>
      <c r="E275" s="142" t="s">
        <v>633</v>
      </c>
      <c r="F275" s="143" t="s">
        <v>634</v>
      </c>
      <c r="G275" s="144" t="s">
        <v>227</v>
      </c>
      <c r="H275" s="145">
        <v>106.26</v>
      </c>
      <c r="I275" s="146"/>
      <c r="J275" s="147">
        <f t="shared" si="80"/>
        <v>0</v>
      </c>
      <c r="K275" s="148"/>
      <c r="L275" s="29"/>
      <c r="M275" s="149" t="s">
        <v>1</v>
      </c>
      <c r="N275" s="150" t="s">
        <v>39</v>
      </c>
      <c r="P275" s="151">
        <f t="shared" si="81"/>
        <v>0</v>
      </c>
      <c r="Q275" s="151">
        <v>4.5260000000000002E-2</v>
      </c>
      <c r="R275" s="151">
        <f t="shared" si="82"/>
        <v>4.8093276000000005</v>
      </c>
      <c r="S275" s="151">
        <v>0</v>
      </c>
      <c r="T275" s="152">
        <f t="shared" si="83"/>
        <v>0</v>
      </c>
      <c r="AR275" s="153" t="s">
        <v>224</v>
      </c>
      <c r="AT275" s="153" t="s">
        <v>162</v>
      </c>
      <c r="AU275" s="153" t="s">
        <v>85</v>
      </c>
      <c r="AY275" s="14" t="s">
        <v>160</v>
      </c>
      <c r="BE275" s="154">
        <f t="shared" si="84"/>
        <v>0</v>
      </c>
      <c r="BF275" s="154">
        <f t="shared" si="85"/>
        <v>0</v>
      </c>
      <c r="BG275" s="154">
        <f t="shared" si="86"/>
        <v>0</v>
      </c>
      <c r="BH275" s="154">
        <f t="shared" si="87"/>
        <v>0</v>
      </c>
      <c r="BI275" s="154">
        <f t="shared" si="88"/>
        <v>0</v>
      </c>
      <c r="BJ275" s="14" t="s">
        <v>85</v>
      </c>
      <c r="BK275" s="154">
        <f t="shared" si="89"/>
        <v>0</v>
      </c>
      <c r="BL275" s="14" t="s">
        <v>224</v>
      </c>
      <c r="BM275" s="153" t="s">
        <v>635</v>
      </c>
    </row>
    <row r="276" spans="2:65" s="1" customFormat="1" ht="24.25" customHeight="1">
      <c r="B276" s="140"/>
      <c r="C276" s="141" t="s">
        <v>636</v>
      </c>
      <c r="D276" s="141" t="s">
        <v>162</v>
      </c>
      <c r="E276" s="142" t="s">
        <v>637</v>
      </c>
      <c r="F276" s="143" t="s">
        <v>638</v>
      </c>
      <c r="G276" s="144" t="s">
        <v>227</v>
      </c>
      <c r="H276" s="145">
        <v>175.16</v>
      </c>
      <c r="I276" s="146"/>
      <c r="J276" s="147">
        <f t="shared" si="80"/>
        <v>0</v>
      </c>
      <c r="K276" s="148"/>
      <c r="L276" s="29"/>
      <c r="M276" s="149" t="s">
        <v>1</v>
      </c>
      <c r="N276" s="150" t="s">
        <v>39</v>
      </c>
      <c r="P276" s="151">
        <f t="shared" si="81"/>
        <v>0</v>
      </c>
      <c r="Q276" s="151">
        <v>2.5559999999999999E-2</v>
      </c>
      <c r="R276" s="151">
        <f t="shared" si="82"/>
        <v>4.4770896000000002</v>
      </c>
      <c r="S276" s="151">
        <v>0</v>
      </c>
      <c r="T276" s="152">
        <f t="shared" si="83"/>
        <v>0</v>
      </c>
      <c r="AR276" s="153" t="s">
        <v>224</v>
      </c>
      <c r="AT276" s="153" t="s">
        <v>162</v>
      </c>
      <c r="AU276" s="153" t="s">
        <v>85</v>
      </c>
      <c r="AY276" s="14" t="s">
        <v>160</v>
      </c>
      <c r="BE276" s="154">
        <f t="shared" si="84"/>
        <v>0</v>
      </c>
      <c r="BF276" s="154">
        <f t="shared" si="85"/>
        <v>0</v>
      </c>
      <c r="BG276" s="154">
        <f t="shared" si="86"/>
        <v>0</v>
      </c>
      <c r="BH276" s="154">
        <f t="shared" si="87"/>
        <v>0</v>
      </c>
      <c r="BI276" s="154">
        <f t="shared" si="88"/>
        <v>0</v>
      </c>
      <c r="BJ276" s="14" t="s">
        <v>85</v>
      </c>
      <c r="BK276" s="154">
        <f t="shared" si="89"/>
        <v>0</v>
      </c>
      <c r="BL276" s="14" t="s">
        <v>224</v>
      </c>
      <c r="BM276" s="153" t="s">
        <v>639</v>
      </c>
    </row>
    <row r="277" spans="2:65" s="1" customFormat="1" ht="37.75" customHeight="1">
      <c r="B277" s="140"/>
      <c r="C277" s="141" t="s">
        <v>640</v>
      </c>
      <c r="D277" s="141" t="s">
        <v>162</v>
      </c>
      <c r="E277" s="142" t="s">
        <v>641</v>
      </c>
      <c r="F277" s="143" t="s">
        <v>642</v>
      </c>
      <c r="G277" s="144" t="s">
        <v>253</v>
      </c>
      <c r="H277" s="145">
        <v>16.739999999999998</v>
      </c>
      <c r="I277" s="146"/>
      <c r="J277" s="147">
        <f t="shared" si="80"/>
        <v>0</v>
      </c>
      <c r="K277" s="148"/>
      <c r="L277" s="29"/>
      <c r="M277" s="149" t="s">
        <v>1</v>
      </c>
      <c r="N277" s="150" t="s">
        <v>39</v>
      </c>
      <c r="P277" s="151">
        <f t="shared" si="81"/>
        <v>0</v>
      </c>
      <c r="Q277" s="151">
        <v>1.2999999999999999E-3</v>
      </c>
      <c r="R277" s="151">
        <f t="shared" si="82"/>
        <v>2.1761999999999997E-2</v>
      </c>
      <c r="S277" s="151">
        <v>0</v>
      </c>
      <c r="T277" s="152">
        <f t="shared" si="83"/>
        <v>0</v>
      </c>
      <c r="AR277" s="153" t="s">
        <v>224</v>
      </c>
      <c r="AT277" s="153" t="s">
        <v>162</v>
      </c>
      <c r="AU277" s="153" t="s">
        <v>85</v>
      </c>
      <c r="AY277" s="14" t="s">
        <v>160</v>
      </c>
      <c r="BE277" s="154">
        <f t="shared" si="84"/>
        <v>0</v>
      </c>
      <c r="BF277" s="154">
        <f t="shared" si="85"/>
        <v>0</v>
      </c>
      <c r="BG277" s="154">
        <f t="shared" si="86"/>
        <v>0</v>
      </c>
      <c r="BH277" s="154">
        <f t="shared" si="87"/>
        <v>0</v>
      </c>
      <c r="BI277" s="154">
        <f t="shared" si="88"/>
        <v>0</v>
      </c>
      <c r="BJ277" s="14" t="s">
        <v>85</v>
      </c>
      <c r="BK277" s="154">
        <f t="shared" si="89"/>
        <v>0</v>
      </c>
      <c r="BL277" s="14" t="s">
        <v>224</v>
      </c>
      <c r="BM277" s="153" t="s">
        <v>643</v>
      </c>
    </row>
    <row r="278" spans="2:65" s="1" customFormat="1" ht="24.25" customHeight="1">
      <c r="B278" s="140"/>
      <c r="C278" s="155" t="s">
        <v>644</v>
      </c>
      <c r="D278" s="155" t="s">
        <v>220</v>
      </c>
      <c r="E278" s="156" t="s">
        <v>645</v>
      </c>
      <c r="F278" s="157" t="s">
        <v>646</v>
      </c>
      <c r="G278" s="158" t="s">
        <v>227</v>
      </c>
      <c r="H278" s="159">
        <v>34.15</v>
      </c>
      <c r="I278" s="160"/>
      <c r="J278" s="161">
        <f t="shared" si="80"/>
        <v>0</v>
      </c>
      <c r="K278" s="162"/>
      <c r="L278" s="163"/>
      <c r="M278" s="164" t="s">
        <v>1</v>
      </c>
      <c r="N278" s="165" t="s">
        <v>39</v>
      </c>
      <c r="P278" s="151">
        <f t="shared" si="81"/>
        <v>0</v>
      </c>
      <c r="Q278" s="151">
        <v>8.8000000000000005E-3</v>
      </c>
      <c r="R278" s="151">
        <f t="shared" si="82"/>
        <v>0.30052000000000001</v>
      </c>
      <c r="S278" s="151">
        <v>0</v>
      </c>
      <c r="T278" s="152">
        <f t="shared" si="83"/>
        <v>0</v>
      </c>
      <c r="AR278" s="153" t="s">
        <v>293</v>
      </c>
      <c r="AT278" s="153" t="s">
        <v>220</v>
      </c>
      <c r="AU278" s="153" t="s">
        <v>85</v>
      </c>
      <c r="AY278" s="14" t="s">
        <v>160</v>
      </c>
      <c r="BE278" s="154">
        <f t="shared" si="84"/>
        <v>0</v>
      </c>
      <c r="BF278" s="154">
        <f t="shared" si="85"/>
        <v>0</v>
      </c>
      <c r="BG278" s="154">
        <f t="shared" si="86"/>
        <v>0</v>
      </c>
      <c r="BH278" s="154">
        <f t="shared" si="87"/>
        <v>0</v>
      </c>
      <c r="BI278" s="154">
        <f t="shared" si="88"/>
        <v>0</v>
      </c>
      <c r="BJ278" s="14" t="s">
        <v>85</v>
      </c>
      <c r="BK278" s="154">
        <f t="shared" si="89"/>
        <v>0</v>
      </c>
      <c r="BL278" s="14" t="s">
        <v>224</v>
      </c>
      <c r="BM278" s="153" t="s">
        <v>647</v>
      </c>
    </row>
    <row r="279" spans="2:65" s="1" customFormat="1" ht="24.25" customHeight="1">
      <c r="B279" s="140"/>
      <c r="C279" s="141" t="s">
        <v>648</v>
      </c>
      <c r="D279" s="141" t="s">
        <v>162</v>
      </c>
      <c r="E279" s="142" t="s">
        <v>649</v>
      </c>
      <c r="F279" s="143" t="s">
        <v>650</v>
      </c>
      <c r="G279" s="144" t="s">
        <v>523</v>
      </c>
      <c r="H279" s="166"/>
      <c r="I279" s="146"/>
      <c r="J279" s="147">
        <f t="shared" si="80"/>
        <v>0</v>
      </c>
      <c r="K279" s="148"/>
      <c r="L279" s="29"/>
      <c r="M279" s="149" t="s">
        <v>1</v>
      </c>
      <c r="N279" s="150" t="s">
        <v>39</v>
      </c>
      <c r="P279" s="151">
        <f t="shared" si="81"/>
        <v>0</v>
      </c>
      <c r="Q279" s="151">
        <v>0</v>
      </c>
      <c r="R279" s="151">
        <f t="shared" si="82"/>
        <v>0</v>
      </c>
      <c r="S279" s="151">
        <v>0</v>
      </c>
      <c r="T279" s="152">
        <f t="shared" si="83"/>
        <v>0</v>
      </c>
      <c r="AR279" s="153" t="s">
        <v>224</v>
      </c>
      <c r="AT279" s="153" t="s">
        <v>162</v>
      </c>
      <c r="AU279" s="153" t="s">
        <v>85</v>
      </c>
      <c r="AY279" s="14" t="s">
        <v>160</v>
      </c>
      <c r="BE279" s="154">
        <f t="shared" si="84"/>
        <v>0</v>
      </c>
      <c r="BF279" s="154">
        <f t="shared" si="85"/>
        <v>0</v>
      </c>
      <c r="BG279" s="154">
        <f t="shared" si="86"/>
        <v>0</v>
      </c>
      <c r="BH279" s="154">
        <f t="shared" si="87"/>
        <v>0</v>
      </c>
      <c r="BI279" s="154">
        <f t="shared" si="88"/>
        <v>0</v>
      </c>
      <c r="BJ279" s="14" t="s">
        <v>85</v>
      </c>
      <c r="BK279" s="154">
        <f t="shared" si="89"/>
        <v>0</v>
      </c>
      <c r="BL279" s="14" t="s">
        <v>224</v>
      </c>
      <c r="BM279" s="153" t="s">
        <v>651</v>
      </c>
    </row>
    <row r="280" spans="2:65" s="11" customFormat="1" ht="22.75" customHeight="1">
      <c r="B280" s="128"/>
      <c r="D280" s="129" t="s">
        <v>72</v>
      </c>
      <c r="E280" s="138" t="s">
        <v>652</v>
      </c>
      <c r="F280" s="138" t="s">
        <v>653</v>
      </c>
      <c r="I280" s="131"/>
      <c r="J280" s="139">
        <f>BK280</f>
        <v>0</v>
      </c>
      <c r="L280" s="128"/>
      <c r="M280" s="133"/>
      <c r="P280" s="134">
        <f>SUM(P281:P285)</f>
        <v>0</v>
      </c>
      <c r="R280" s="134">
        <f>SUM(R281:R285)</f>
        <v>0.32896700000000001</v>
      </c>
      <c r="T280" s="135">
        <f>SUM(T281:T285)</f>
        <v>0</v>
      </c>
      <c r="AR280" s="129" t="s">
        <v>85</v>
      </c>
      <c r="AT280" s="136" t="s">
        <v>72</v>
      </c>
      <c r="AU280" s="136" t="s">
        <v>80</v>
      </c>
      <c r="AY280" s="129" t="s">
        <v>160</v>
      </c>
      <c r="BK280" s="137">
        <f>SUM(BK281:BK285)</f>
        <v>0</v>
      </c>
    </row>
    <row r="281" spans="2:65" s="1" customFormat="1" ht="33" customHeight="1">
      <c r="B281" s="140"/>
      <c r="C281" s="141" t="s">
        <v>654</v>
      </c>
      <c r="D281" s="141" t="s">
        <v>162</v>
      </c>
      <c r="E281" s="142" t="s">
        <v>655</v>
      </c>
      <c r="F281" s="143" t="s">
        <v>656</v>
      </c>
      <c r="G281" s="144" t="s">
        <v>253</v>
      </c>
      <c r="H281" s="145">
        <v>11</v>
      </c>
      <c r="I281" s="146"/>
      <c r="J281" s="147">
        <f>ROUND(I281*H281,2)</f>
        <v>0</v>
      </c>
      <c r="K281" s="148"/>
      <c r="L281" s="29"/>
      <c r="M281" s="149" t="s">
        <v>1</v>
      </c>
      <c r="N281" s="150" t="s">
        <v>39</v>
      </c>
      <c r="P281" s="151">
        <f>O281*H281</f>
        <v>0</v>
      </c>
      <c r="Q281" s="151">
        <v>0</v>
      </c>
      <c r="R281" s="151">
        <f>Q281*H281</f>
        <v>0</v>
      </c>
      <c r="S281" s="151">
        <v>0</v>
      </c>
      <c r="T281" s="152">
        <f>S281*H281</f>
        <v>0</v>
      </c>
      <c r="AR281" s="153" t="s">
        <v>224</v>
      </c>
      <c r="AT281" s="153" t="s">
        <v>162</v>
      </c>
      <c r="AU281" s="153" t="s">
        <v>85</v>
      </c>
      <c r="AY281" s="14" t="s">
        <v>160</v>
      </c>
      <c r="BE281" s="154">
        <f>IF(N281="základná",J281,0)</f>
        <v>0</v>
      </c>
      <c r="BF281" s="154">
        <f>IF(N281="znížená",J281,0)</f>
        <v>0</v>
      </c>
      <c r="BG281" s="154">
        <f>IF(N281="zákl. prenesená",J281,0)</f>
        <v>0</v>
      </c>
      <c r="BH281" s="154">
        <f>IF(N281="zníž. prenesená",J281,0)</f>
        <v>0</v>
      </c>
      <c r="BI281" s="154">
        <f>IF(N281="nulová",J281,0)</f>
        <v>0</v>
      </c>
      <c r="BJ281" s="14" t="s">
        <v>85</v>
      </c>
      <c r="BK281" s="154">
        <f>ROUND(I281*H281,2)</f>
        <v>0</v>
      </c>
      <c r="BL281" s="14" t="s">
        <v>224</v>
      </c>
      <c r="BM281" s="153" t="s">
        <v>657</v>
      </c>
    </row>
    <row r="282" spans="2:65" s="1" customFormat="1" ht="33" customHeight="1">
      <c r="B282" s="140"/>
      <c r="C282" s="141" t="s">
        <v>658</v>
      </c>
      <c r="D282" s="141" t="s">
        <v>162</v>
      </c>
      <c r="E282" s="142" t="s">
        <v>659</v>
      </c>
      <c r="F282" s="143" t="s">
        <v>660</v>
      </c>
      <c r="G282" s="144" t="s">
        <v>253</v>
      </c>
      <c r="H282" s="145">
        <v>11</v>
      </c>
      <c r="I282" s="146"/>
      <c r="J282" s="147">
        <f>ROUND(I282*H282,2)</f>
        <v>0</v>
      </c>
      <c r="K282" s="148"/>
      <c r="L282" s="29"/>
      <c r="M282" s="149" t="s">
        <v>1</v>
      </c>
      <c r="N282" s="150" t="s">
        <v>39</v>
      </c>
      <c r="P282" s="151">
        <f>O282*H282</f>
        <v>0</v>
      </c>
      <c r="Q282" s="151">
        <v>0</v>
      </c>
      <c r="R282" s="151">
        <f>Q282*H282</f>
        <v>0</v>
      </c>
      <c r="S282" s="151">
        <v>0</v>
      </c>
      <c r="T282" s="152">
        <f>S282*H282</f>
        <v>0</v>
      </c>
      <c r="AR282" s="153" t="s">
        <v>224</v>
      </c>
      <c r="AT282" s="153" t="s">
        <v>162</v>
      </c>
      <c r="AU282" s="153" t="s">
        <v>85</v>
      </c>
      <c r="AY282" s="14" t="s">
        <v>160</v>
      </c>
      <c r="BE282" s="154">
        <f>IF(N282="základná",J282,0)</f>
        <v>0</v>
      </c>
      <c r="BF282" s="154">
        <f>IF(N282="znížená",J282,0)</f>
        <v>0</v>
      </c>
      <c r="BG282" s="154">
        <f>IF(N282="zákl. prenesená",J282,0)</f>
        <v>0</v>
      </c>
      <c r="BH282" s="154">
        <f>IF(N282="zníž. prenesená",J282,0)</f>
        <v>0</v>
      </c>
      <c r="BI282" s="154">
        <f>IF(N282="nulová",J282,0)</f>
        <v>0</v>
      </c>
      <c r="BJ282" s="14" t="s">
        <v>85</v>
      </c>
      <c r="BK282" s="154">
        <f>ROUND(I282*H282,2)</f>
        <v>0</v>
      </c>
      <c r="BL282" s="14" t="s">
        <v>224</v>
      </c>
      <c r="BM282" s="153" t="s">
        <v>661</v>
      </c>
    </row>
    <row r="283" spans="2:65" s="1" customFormat="1" ht="33" customHeight="1">
      <c r="B283" s="140"/>
      <c r="C283" s="141" t="s">
        <v>662</v>
      </c>
      <c r="D283" s="141" t="s">
        <v>162</v>
      </c>
      <c r="E283" s="142" t="s">
        <v>663</v>
      </c>
      <c r="F283" s="143" t="s">
        <v>664</v>
      </c>
      <c r="G283" s="144" t="s">
        <v>253</v>
      </c>
      <c r="H283" s="145">
        <v>52.3</v>
      </c>
      <c r="I283" s="146"/>
      <c r="J283" s="147">
        <f>ROUND(I283*H283,2)</f>
        <v>0</v>
      </c>
      <c r="K283" s="148"/>
      <c r="L283" s="29"/>
      <c r="M283" s="149" t="s">
        <v>1</v>
      </c>
      <c r="N283" s="150" t="s">
        <v>39</v>
      </c>
      <c r="P283" s="151">
        <f>O283*H283</f>
        <v>0</v>
      </c>
      <c r="Q283" s="151">
        <v>2.8400000000000001E-3</v>
      </c>
      <c r="R283" s="151">
        <f>Q283*H283</f>
        <v>0.148532</v>
      </c>
      <c r="S283" s="151">
        <v>0</v>
      </c>
      <c r="T283" s="152">
        <f>S283*H283</f>
        <v>0</v>
      </c>
      <c r="AR283" s="153" t="s">
        <v>224</v>
      </c>
      <c r="AT283" s="153" t="s">
        <v>162</v>
      </c>
      <c r="AU283" s="153" t="s">
        <v>85</v>
      </c>
      <c r="AY283" s="14" t="s">
        <v>160</v>
      </c>
      <c r="BE283" s="154">
        <f>IF(N283="základná",J283,0)</f>
        <v>0</v>
      </c>
      <c r="BF283" s="154">
        <f>IF(N283="znížená",J283,0)</f>
        <v>0</v>
      </c>
      <c r="BG283" s="154">
        <f>IF(N283="zákl. prenesená",J283,0)</f>
        <v>0</v>
      </c>
      <c r="BH283" s="154">
        <f>IF(N283="zníž. prenesená",J283,0)</f>
        <v>0</v>
      </c>
      <c r="BI283" s="154">
        <f>IF(N283="nulová",J283,0)</f>
        <v>0</v>
      </c>
      <c r="BJ283" s="14" t="s">
        <v>85</v>
      </c>
      <c r="BK283" s="154">
        <f>ROUND(I283*H283,2)</f>
        <v>0</v>
      </c>
      <c r="BL283" s="14" t="s">
        <v>224</v>
      </c>
      <c r="BM283" s="153" t="s">
        <v>665</v>
      </c>
    </row>
    <row r="284" spans="2:65" s="1" customFormat="1" ht="33" customHeight="1">
      <c r="B284" s="140"/>
      <c r="C284" s="141" t="s">
        <v>666</v>
      </c>
      <c r="D284" s="141" t="s">
        <v>162</v>
      </c>
      <c r="E284" s="142" t="s">
        <v>667</v>
      </c>
      <c r="F284" s="143" t="s">
        <v>668</v>
      </c>
      <c r="G284" s="144" t="s">
        <v>253</v>
      </c>
      <c r="H284" s="145">
        <v>52.3</v>
      </c>
      <c r="I284" s="146"/>
      <c r="J284" s="147">
        <f>ROUND(I284*H284,2)</f>
        <v>0</v>
      </c>
      <c r="K284" s="148"/>
      <c r="L284" s="29"/>
      <c r="M284" s="149" t="s">
        <v>1</v>
      </c>
      <c r="N284" s="150" t="s">
        <v>39</v>
      </c>
      <c r="P284" s="151">
        <f>O284*H284</f>
        <v>0</v>
      </c>
      <c r="Q284" s="151">
        <v>3.4499999999999999E-3</v>
      </c>
      <c r="R284" s="151">
        <f>Q284*H284</f>
        <v>0.18043499999999998</v>
      </c>
      <c r="S284" s="151">
        <v>0</v>
      </c>
      <c r="T284" s="152">
        <f>S284*H284</f>
        <v>0</v>
      </c>
      <c r="AR284" s="153" t="s">
        <v>224</v>
      </c>
      <c r="AT284" s="153" t="s">
        <v>162</v>
      </c>
      <c r="AU284" s="153" t="s">
        <v>85</v>
      </c>
      <c r="AY284" s="14" t="s">
        <v>160</v>
      </c>
      <c r="BE284" s="154">
        <f>IF(N284="základná",J284,0)</f>
        <v>0</v>
      </c>
      <c r="BF284" s="154">
        <f>IF(N284="znížená",J284,0)</f>
        <v>0</v>
      </c>
      <c r="BG284" s="154">
        <f>IF(N284="zákl. prenesená",J284,0)</f>
        <v>0</v>
      </c>
      <c r="BH284" s="154">
        <f>IF(N284="zníž. prenesená",J284,0)</f>
        <v>0</v>
      </c>
      <c r="BI284" s="154">
        <f>IF(N284="nulová",J284,0)</f>
        <v>0</v>
      </c>
      <c r="BJ284" s="14" t="s">
        <v>85</v>
      </c>
      <c r="BK284" s="154">
        <f>ROUND(I284*H284,2)</f>
        <v>0</v>
      </c>
      <c r="BL284" s="14" t="s">
        <v>224</v>
      </c>
      <c r="BM284" s="153" t="s">
        <v>669</v>
      </c>
    </row>
    <row r="285" spans="2:65" s="1" customFormat="1" ht="24.25" customHeight="1">
      <c r="B285" s="140"/>
      <c r="C285" s="141" t="s">
        <v>670</v>
      </c>
      <c r="D285" s="141" t="s">
        <v>162</v>
      </c>
      <c r="E285" s="142" t="s">
        <v>671</v>
      </c>
      <c r="F285" s="143" t="s">
        <v>672</v>
      </c>
      <c r="G285" s="144" t="s">
        <v>523</v>
      </c>
      <c r="H285" s="166"/>
      <c r="I285" s="146"/>
      <c r="J285" s="147">
        <f>ROUND(I285*H285,2)</f>
        <v>0</v>
      </c>
      <c r="K285" s="148"/>
      <c r="L285" s="29"/>
      <c r="M285" s="149" t="s">
        <v>1</v>
      </c>
      <c r="N285" s="150" t="s">
        <v>39</v>
      </c>
      <c r="P285" s="151">
        <f>O285*H285</f>
        <v>0</v>
      </c>
      <c r="Q285" s="151">
        <v>0</v>
      </c>
      <c r="R285" s="151">
        <f>Q285*H285</f>
        <v>0</v>
      </c>
      <c r="S285" s="151">
        <v>0</v>
      </c>
      <c r="T285" s="152">
        <f>S285*H285</f>
        <v>0</v>
      </c>
      <c r="AR285" s="153" t="s">
        <v>224</v>
      </c>
      <c r="AT285" s="153" t="s">
        <v>162</v>
      </c>
      <c r="AU285" s="153" t="s">
        <v>85</v>
      </c>
      <c r="AY285" s="14" t="s">
        <v>160</v>
      </c>
      <c r="BE285" s="154">
        <f>IF(N285="základná",J285,0)</f>
        <v>0</v>
      </c>
      <c r="BF285" s="154">
        <f>IF(N285="znížená",J285,0)</f>
        <v>0</v>
      </c>
      <c r="BG285" s="154">
        <f>IF(N285="zákl. prenesená",J285,0)</f>
        <v>0</v>
      </c>
      <c r="BH285" s="154">
        <f>IF(N285="zníž. prenesená",J285,0)</f>
        <v>0</v>
      </c>
      <c r="BI285" s="154">
        <f>IF(N285="nulová",J285,0)</f>
        <v>0</v>
      </c>
      <c r="BJ285" s="14" t="s">
        <v>85</v>
      </c>
      <c r="BK285" s="154">
        <f>ROUND(I285*H285,2)</f>
        <v>0</v>
      </c>
      <c r="BL285" s="14" t="s">
        <v>224</v>
      </c>
      <c r="BM285" s="153" t="s">
        <v>673</v>
      </c>
    </row>
    <row r="286" spans="2:65" s="11" customFormat="1" ht="22.75" customHeight="1">
      <c r="B286" s="128"/>
      <c r="D286" s="129" t="s">
        <v>72</v>
      </c>
      <c r="E286" s="138" t="s">
        <v>674</v>
      </c>
      <c r="F286" s="138" t="s">
        <v>675</v>
      </c>
      <c r="I286" s="131"/>
      <c r="J286" s="139">
        <f>BK286</f>
        <v>0</v>
      </c>
      <c r="L286" s="128"/>
      <c r="M286" s="133"/>
      <c r="P286" s="134">
        <f>SUM(P287:P298)</f>
        <v>0</v>
      </c>
      <c r="R286" s="134">
        <f>SUM(R287:R298)</f>
        <v>0.18634000000000001</v>
      </c>
      <c r="T286" s="135">
        <f>SUM(T287:T298)</f>
        <v>0</v>
      </c>
      <c r="AR286" s="129" t="s">
        <v>85</v>
      </c>
      <c r="AT286" s="136" t="s">
        <v>72</v>
      </c>
      <c r="AU286" s="136" t="s">
        <v>80</v>
      </c>
      <c r="AY286" s="129" t="s">
        <v>160</v>
      </c>
      <c r="BK286" s="137">
        <f>SUM(BK287:BK298)</f>
        <v>0</v>
      </c>
    </row>
    <row r="287" spans="2:65" s="1" customFormat="1" ht="37.75" customHeight="1">
      <c r="B287" s="140"/>
      <c r="C287" s="141" t="s">
        <v>676</v>
      </c>
      <c r="D287" s="141" t="s">
        <v>162</v>
      </c>
      <c r="E287" s="142" t="s">
        <v>677</v>
      </c>
      <c r="F287" s="143" t="s">
        <v>678</v>
      </c>
      <c r="G287" s="144" t="s">
        <v>253</v>
      </c>
      <c r="H287" s="145">
        <v>30</v>
      </c>
      <c r="I287" s="146"/>
      <c r="J287" s="147">
        <f t="shared" ref="J287:J298" si="90">ROUND(I287*H287,2)</f>
        <v>0</v>
      </c>
      <c r="K287" s="148"/>
      <c r="L287" s="29"/>
      <c r="M287" s="149" t="s">
        <v>1</v>
      </c>
      <c r="N287" s="150" t="s">
        <v>39</v>
      </c>
      <c r="P287" s="151">
        <f t="shared" ref="P287:P298" si="91">O287*H287</f>
        <v>0</v>
      </c>
      <c r="Q287" s="151">
        <v>0</v>
      </c>
      <c r="R287" s="151">
        <f t="shared" ref="R287:R298" si="92">Q287*H287</f>
        <v>0</v>
      </c>
      <c r="S287" s="151">
        <v>0</v>
      </c>
      <c r="T287" s="152">
        <f t="shared" ref="T287:T298" si="93">S287*H287</f>
        <v>0</v>
      </c>
      <c r="AR287" s="153" t="s">
        <v>224</v>
      </c>
      <c r="AT287" s="153" t="s">
        <v>162</v>
      </c>
      <c r="AU287" s="153" t="s">
        <v>85</v>
      </c>
      <c r="AY287" s="14" t="s">
        <v>160</v>
      </c>
      <c r="BE287" s="154">
        <f t="shared" ref="BE287:BE298" si="94">IF(N287="základná",J287,0)</f>
        <v>0</v>
      </c>
      <c r="BF287" s="154">
        <f t="shared" ref="BF287:BF298" si="95">IF(N287="znížená",J287,0)</f>
        <v>0</v>
      </c>
      <c r="BG287" s="154">
        <f t="shared" ref="BG287:BG298" si="96">IF(N287="zákl. prenesená",J287,0)</f>
        <v>0</v>
      </c>
      <c r="BH287" s="154">
        <f t="shared" ref="BH287:BH298" si="97">IF(N287="zníž. prenesená",J287,0)</f>
        <v>0</v>
      </c>
      <c r="BI287" s="154">
        <f t="shared" ref="BI287:BI298" si="98">IF(N287="nulová",J287,0)</f>
        <v>0</v>
      </c>
      <c r="BJ287" s="14" t="s">
        <v>85</v>
      </c>
      <c r="BK287" s="154">
        <f t="shared" ref="BK287:BK298" si="99">ROUND(I287*H287,2)</f>
        <v>0</v>
      </c>
      <c r="BL287" s="14" t="s">
        <v>224</v>
      </c>
      <c r="BM287" s="153" t="s">
        <v>679</v>
      </c>
    </row>
    <row r="288" spans="2:65" s="1" customFormat="1" ht="37.75" customHeight="1">
      <c r="B288" s="140"/>
      <c r="C288" s="155" t="s">
        <v>680</v>
      </c>
      <c r="D288" s="155" t="s">
        <v>220</v>
      </c>
      <c r="E288" s="156" t="s">
        <v>681</v>
      </c>
      <c r="F288" s="157" t="s">
        <v>682</v>
      </c>
      <c r="G288" s="158" t="s">
        <v>253</v>
      </c>
      <c r="H288" s="159">
        <v>30</v>
      </c>
      <c r="I288" s="160"/>
      <c r="J288" s="161">
        <f t="shared" si="90"/>
        <v>0</v>
      </c>
      <c r="K288" s="162"/>
      <c r="L288" s="163"/>
      <c r="M288" s="164" t="s">
        <v>1</v>
      </c>
      <c r="N288" s="165" t="s">
        <v>39</v>
      </c>
      <c r="P288" s="151">
        <f t="shared" si="91"/>
        <v>0</v>
      </c>
      <c r="Q288" s="151">
        <v>1E-4</v>
      </c>
      <c r="R288" s="151">
        <f t="shared" si="92"/>
        <v>3.0000000000000001E-3</v>
      </c>
      <c r="S288" s="151">
        <v>0</v>
      </c>
      <c r="T288" s="152">
        <f t="shared" si="93"/>
        <v>0</v>
      </c>
      <c r="AR288" s="153" t="s">
        <v>293</v>
      </c>
      <c r="AT288" s="153" t="s">
        <v>220</v>
      </c>
      <c r="AU288" s="153" t="s">
        <v>85</v>
      </c>
      <c r="AY288" s="14" t="s">
        <v>160</v>
      </c>
      <c r="BE288" s="154">
        <f t="shared" si="94"/>
        <v>0</v>
      </c>
      <c r="BF288" s="154">
        <f t="shared" si="95"/>
        <v>0</v>
      </c>
      <c r="BG288" s="154">
        <f t="shared" si="96"/>
        <v>0</v>
      </c>
      <c r="BH288" s="154">
        <f t="shared" si="97"/>
        <v>0</v>
      </c>
      <c r="BI288" s="154">
        <f t="shared" si="98"/>
        <v>0</v>
      </c>
      <c r="BJ288" s="14" t="s">
        <v>85</v>
      </c>
      <c r="BK288" s="154">
        <f t="shared" si="99"/>
        <v>0</v>
      </c>
      <c r="BL288" s="14" t="s">
        <v>224</v>
      </c>
      <c r="BM288" s="153" t="s">
        <v>683</v>
      </c>
    </row>
    <row r="289" spans="2:65" s="1" customFormat="1" ht="37.75" customHeight="1">
      <c r="B289" s="140"/>
      <c r="C289" s="155" t="s">
        <v>684</v>
      </c>
      <c r="D289" s="155" t="s">
        <v>220</v>
      </c>
      <c r="E289" s="156" t="s">
        <v>685</v>
      </c>
      <c r="F289" s="157" t="s">
        <v>686</v>
      </c>
      <c r="G289" s="158" t="s">
        <v>253</v>
      </c>
      <c r="H289" s="159">
        <v>30</v>
      </c>
      <c r="I289" s="160"/>
      <c r="J289" s="161">
        <f t="shared" si="90"/>
        <v>0</v>
      </c>
      <c r="K289" s="162"/>
      <c r="L289" s="163"/>
      <c r="M289" s="164" t="s">
        <v>1</v>
      </c>
      <c r="N289" s="165" t="s">
        <v>39</v>
      </c>
      <c r="P289" s="151">
        <f t="shared" si="91"/>
        <v>0</v>
      </c>
      <c r="Q289" s="151">
        <v>1E-4</v>
      </c>
      <c r="R289" s="151">
        <f t="shared" si="92"/>
        <v>3.0000000000000001E-3</v>
      </c>
      <c r="S289" s="151">
        <v>0</v>
      </c>
      <c r="T289" s="152">
        <f t="shared" si="93"/>
        <v>0</v>
      </c>
      <c r="AR289" s="153" t="s">
        <v>293</v>
      </c>
      <c r="AT289" s="153" t="s">
        <v>220</v>
      </c>
      <c r="AU289" s="153" t="s">
        <v>85</v>
      </c>
      <c r="AY289" s="14" t="s">
        <v>160</v>
      </c>
      <c r="BE289" s="154">
        <f t="shared" si="94"/>
        <v>0</v>
      </c>
      <c r="BF289" s="154">
        <f t="shared" si="95"/>
        <v>0</v>
      </c>
      <c r="BG289" s="154">
        <f t="shared" si="96"/>
        <v>0</v>
      </c>
      <c r="BH289" s="154">
        <f t="shared" si="97"/>
        <v>0</v>
      </c>
      <c r="BI289" s="154">
        <f t="shared" si="98"/>
        <v>0</v>
      </c>
      <c r="BJ289" s="14" t="s">
        <v>85</v>
      </c>
      <c r="BK289" s="154">
        <f t="shared" si="99"/>
        <v>0</v>
      </c>
      <c r="BL289" s="14" t="s">
        <v>224</v>
      </c>
      <c r="BM289" s="153" t="s">
        <v>687</v>
      </c>
    </row>
    <row r="290" spans="2:65" s="1" customFormat="1" ht="21.75" customHeight="1">
      <c r="B290" s="140"/>
      <c r="C290" s="155" t="s">
        <v>688</v>
      </c>
      <c r="D290" s="155" t="s">
        <v>220</v>
      </c>
      <c r="E290" s="156" t="s">
        <v>689</v>
      </c>
      <c r="F290" s="157" t="s">
        <v>690</v>
      </c>
      <c r="G290" s="158" t="s">
        <v>269</v>
      </c>
      <c r="H290" s="159">
        <v>3</v>
      </c>
      <c r="I290" s="160"/>
      <c r="J290" s="161">
        <f t="shared" si="90"/>
        <v>0</v>
      </c>
      <c r="K290" s="162"/>
      <c r="L290" s="163"/>
      <c r="M290" s="164" t="s">
        <v>1</v>
      </c>
      <c r="N290" s="165" t="s">
        <v>39</v>
      </c>
      <c r="P290" s="151">
        <f t="shared" si="91"/>
        <v>0</v>
      </c>
      <c r="Q290" s="151">
        <v>1.29E-2</v>
      </c>
      <c r="R290" s="151">
        <f t="shared" si="92"/>
        <v>3.8699999999999998E-2</v>
      </c>
      <c r="S290" s="151">
        <v>0</v>
      </c>
      <c r="T290" s="152">
        <f t="shared" si="93"/>
        <v>0</v>
      </c>
      <c r="AR290" s="153" t="s">
        <v>293</v>
      </c>
      <c r="AT290" s="153" t="s">
        <v>220</v>
      </c>
      <c r="AU290" s="153" t="s">
        <v>85</v>
      </c>
      <c r="AY290" s="14" t="s">
        <v>160</v>
      </c>
      <c r="BE290" s="154">
        <f t="shared" si="94"/>
        <v>0</v>
      </c>
      <c r="BF290" s="154">
        <f t="shared" si="95"/>
        <v>0</v>
      </c>
      <c r="BG290" s="154">
        <f t="shared" si="96"/>
        <v>0</v>
      </c>
      <c r="BH290" s="154">
        <f t="shared" si="97"/>
        <v>0</v>
      </c>
      <c r="BI290" s="154">
        <f t="shared" si="98"/>
        <v>0</v>
      </c>
      <c r="BJ290" s="14" t="s">
        <v>85</v>
      </c>
      <c r="BK290" s="154">
        <f t="shared" si="99"/>
        <v>0</v>
      </c>
      <c r="BL290" s="14" t="s">
        <v>224</v>
      </c>
      <c r="BM290" s="153" t="s">
        <v>691</v>
      </c>
    </row>
    <row r="291" spans="2:65" s="1" customFormat="1" ht="21.75" customHeight="1">
      <c r="B291" s="140"/>
      <c r="C291" s="155" t="s">
        <v>692</v>
      </c>
      <c r="D291" s="155" t="s">
        <v>220</v>
      </c>
      <c r="E291" s="156" t="s">
        <v>693</v>
      </c>
      <c r="F291" s="157" t="s">
        <v>694</v>
      </c>
      <c r="G291" s="158" t="s">
        <v>269</v>
      </c>
      <c r="H291" s="159">
        <v>1</v>
      </c>
      <c r="I291" s="160"/>
      <c r="J291" s="161">
        <f t="shared" si="90"/>
        <v>0</v>
      </c>
      <c r="K291" s="162"/>
      <c r="L291" s="163"/>
      <c r="M291" s="164" t="s">
        <v>1</v>
      </c>
      <c r="N291" s="165" t="s">
        <v>39</v>
      </c>
      <c r="P291" s="151">
        <f t="shared" si="91"/>
        <v>0</v>
      </c>
      <c r="Q291" s="151">
        <v>1.14E-2</v>
      </c>
      <c r="R291" s="151">
        <f t="shared" si="92"/>
        <v>1.14E-2</v>
      </c>
      <c r="S291" s="151">
        <v>0</v>
      </c>
      <c r="T291" s="152">
        <f t="shared" si="93"/>
        <v>0</v>
      </c>
      <c r="AR291" s="153" t="s">
        <v>293</v>
      </c>
      <c r="AT291" s="153" t="s">
        <v>220</v>
      </c>
      <c r="AU291" s="153" t="s">
        <v>85</v>
      </c>
      <c r="AY291" s="14" t="s">
        <v>160</v>
      </c>
      <c r="BE291" s="154">
        <f t="shared" si="94"/>
        <v>0</v>
      </c>
      <c r="BF291" s="154">
        <f t="shared" si="95"/>
        <v>0</v>
      </c>
      <c r="BG291" s="154">
        <f t="shared" si="96"/>
        <v>0</v>
      </c>
      <c r="BH291" s="154">
        <f t="shared" si="97"/>
        <v>0</v>
      </c>
      <c r="BI291" s="154">
        <f t="shared" si="98"/>
        <v>0</v>
      </c>
      <c r="BJ291" s="14" t="s">
        <v>85</v>
      </c>
      <c r="BK291" s="154">
        <f t="shared" si="99"/>
        <v>0</v>
      </c>
      <c r="BL291" s="14" t="s">
        <v>224</v>
      </c>
      <c r="BM291" s="153" t="s">
        <v>695</v>
      </c>
    </row>
    <row r="292" spans="2:65" s="1" customFormat="1" ht="24.25" customHeight="1">
      <c r="B292" s="140"/>
      <c r="C292" s="141" t="s">
        <v>696</v>
      </c>
      <c r="D292" s="141" t="s">
        <v>162</v>
      </c>
      <c r="E292" s="142" t="s">
        <v>697</v>
      </c>
      <c r="F292" s="143" t="s">
        <v>698</v>
      </c>
      <c r="G292" s="144" t="s">
        <v>269</v>
      </c>
      <c r="H292" s="145">
        <v>4</v>
      </c>
      <c r="I292" s="146"/>
      <c r="J292" s="147">
        <f t="shared" si="90"/>
        <v>0</v>
      </c>
      <c r="K292" s="148"/>
      <c r="L292" s="29"/>
      <c r="M292" s="149" t="s">
        <v>1</v>
      </c>
      <c r="N292" s="150" t="s">
        <v>39</v>
      </c>
      <c r="P292" s="151">
        <f t="shared" si="91"/>
        <v>0</v>
      </c>
      <c r="Q292" s="151">
        <v>1.7600000000000001E-3</v>
      </c>
      <c r="R292" s="151">
        <f t="shared" si="92"/>
        <v>7.0400000000000003E-3</v>
      </c>
      <c r="S292" s="151">
        <v>0</v>
      </c>
      <c r="T292" s="152">
        <f t="shared" si="93"/>
        <v>0</v>
      </c>
      <c r="AR292" s="153" t="s">
        <v>224</v>
      </c>
      <c r="AT292" s="153" t="s">
        <v>162</v>
      </c>
      <c r="AU292" s="153" t="s">
        <v>85</v>
      </c>
      <c r="AY292" s="14" t="s">
        <v>160</v>
      </c>
      <c r="BE292" s="154">
        <f t="shared" si="94"/>
        <v>0</v>
      </c>
      <c r="BF292" s="154">
        <f t="shared" si="95"/>
        <v>0</v>
      </c>
      <c r="BG292" s="154">
        <f t="shared" si="96"/>
        <v>0</v>
      </c>
      <c r="BH292" s="154">
        <f t="shared" si="97"/>
        <v>0</v>
      </c>
      <c r="BI292" s="154">
        <f t="shared" si="98"/>
        <v>0</v>
      </c>
      <c r="BJ292" s="14" t="s">
        <v>85</v>
      </c>
      <c r="BK292" s="154">
        <f t="shared" si="99"/>
        <v>0</v>
      </c>
      <c r="BL292" s="14" t="s">
        <v>224</v>
      </c>
      <c r="BM292" s="153" t="s">
        <v>699</v>
      </c>
    </row>
    <row r="293" spans="2:65" s="1" customFormat="1" ht="21.75" customHeight="1">
      <c r="B293" s="140"/>
      <c r="C293" s="141" t="s">
        <v>700</v>
      </c>
      <c r="D293" s="141" t="s">
        <v>162</v>
      </c>
      <c r="E293" s="142" t="s">
        <v>701</v>
      </c>
      <c r="F293" s="143" t="s">
        <v>702</v>
      </c>
      <c r="G293" s="144" t="s">
        <v>269</v>
      </c>
      <c r="H293" s="145">
        <v>1</v>
      </c>
      <c r="I293" s="146"/>
      <c r="J293" s="147">
        <f t="shared" si="90"/>
        <v>0</v>
      </c>
      <c r="K293" s="148"/>
      <c r="L293" s="29"/>
      <c r="M293" s="149" t="s">
        <v>1</v>
      </c>
      <c r="N293" s="150" t="s">
        <v>39</v>
      </c>
      <c r="P293" s="151">
        <f t="shared" si="91"/>
        <v>0</v>
      </c>
      <c r="Q293" s="151">
        <v>1.1999999999999999E-3</v>
      </c>
      <c r="R293" s="151">
        <f t="shared" si="92"/>
        <v>1.1999999999999999E-3</v>
      </c>
      <c r="S293" s="151">
        <v>0</v>
      </c>
      <c r="T293" s="152">
        <f t="shared" si="93"/>
        <v>0</v>
      </c>
      <c r="AR293" s="153" t="s">
        <v>224</v>
      </c>
      <c r="AT293" s="153" t="s">
        <v>162</v>
      </c>
      <c r="AU293" s="153" t="s">
        <v>85</v>
      </c>
      <c r="AY293" s="14" t="s">
        <v>160</v>
      </c>
      <c r="BE293" s="154">
        <f t="shared" si="94"/>
        <v>0</v>
      </c>
      <c r="BF293" s="154">
        <f t="shared" si="95"/>
        <v>0</v>
      </c>
      <c r="BG293" s="154">
        <f t="shared" si="96"/>
        <v>0</v>
      </c>
      <c r="BH293" s="154">
        <f t="shared" si="97"/>
        <v>0</v>
      </c>
      <c r="BI293" s="154">
        <f t="shared" si="98"/>
        <v>0</v>
      </c>
      <c r="BJ293" s="14" t="s">
        <v>85</v>
      </c>
      <c r="BK293" s="154">
        <f t="shared" si="99"/>
        <v>0</v>
      </c>
      <c r="BL293" s="14" t="s">
        <v>224</v>
      </c>
      <c r="BM293" s="153" t="s">
        <v>703</v>
      </c>
    </row>
    <row r="294" spans="2:65" s="1" customFormat="1" ht="24.25" customHeight="1">
      <c r="B294" s="140"/>
      <c r="C294" s="155" t="s">
        <v>704</v>
      </c>
      <c r="D294" s="155" t="s">
        <v>220</v>
      </c>
      <c r="E294" s="156" t="s">
        <v>705</v>
      </c>
      <c r="F294" s="157" t="s">
        <v>706</v>
      </c>
      <c r="G294" s="158" t="s">
        <v>269</v>
      </c>
      <c r="H294" s="159">
        <v>1</v>
      </c>
      <c r="I294" s="160"/>
      <c r="J294" s="161">
        <f t="shared" si="90"/>
        <v>0</v>
      </c>
      <c r="K294" s="162"/>
      <c r="L294" s="163"/>
      <c r="M294" s="164" t="s">
        <v>1</v>
      </c>
      <c r="N294" s="165" t="s">
        <v>39</v>
      </c>
      <c r="P294" s="151">
        <f t="shared" si="91"/>
        <v>0</v>
      </c>
      <c r="Q294" s="151">
        <v>7.0000000000000007E-2</v>
      </c>
      <c r="R294" s="151">
        <f t="shared" si="92"/>
        <v>7.0000000000000007E-2</v>
      </c>
      <c r="S294" s="151">
        <v>0</v>
      </c>
      <c r="T294" s="152">
        <f t="shared" si="93"/>
        <v>0</v>
      </c>
      <c r="AR294" s="153" t="s">
        <v>293</v>
      </c>
      <c r="AT294" s="153" t="s">
        <v>220</v>
      </c>
      <c r="AU294" s="153" t="s">
        <v>85</v>
      </c>
      <c r="AY294" s="14" t="s">
        <v>160</v>
      </c>
      <c r="BE294" s="154">
        <f t="shared" si="94"/>
        <v>0</v>
      </c>
      <c r="BF294" s="154">
        <f t="shared" si="95"/>
        <v>0</v>
      </c>
      <c r="BG294" s="154">
        <f t="shared" si="96"/>
        <v>0</v>
      </c>
      <c r="BH294" s="154">
        <f t="shared" si="97"/>
        <v>0</v>
      </c>
      <c r="BI294" s="154">
        <f t="shared" si="98"/>
        <v>0</v>
      </c>
      <c r="BJ294" s="14" t="s">
        <v>85</v>
      </c>
      <c r="BK294" s="154">
        <f t="shared" si="99"/>
        <v>0</v>
      </c>
      <c r="BL294" s="14" t="s">
        <v>224</v>
      </c>
      <c r="BM294" s="153" t="s">
        <v>707</v>
      </c>
    </row>
    <row r="295" spans="2:65" s="1" customFormat="1" ht="37.75" customHeight="1">
      <c r="B295" s="140"/>
      <c r="C295" s="141" t="s">
        <v>708</v>
      </c>
      <c r="D295" s="141" t="s">
        <v>162</v>
      </c>
      <c r="E295" s="142" t="s">
        <v>709</v>
      </c>
      <c r="F295" s="143" t="s">
        <v>710</v>
      </c>
      <c r="G295" s="144" t="s">
        <v>269</v>
      </c>
      <c r="H295" s="145">
        <v>2</v>
      </c>
      <c r="I295" s="146"/>
      <c r="J295" s="147">
        <f t="shared" si="90"/>
        <v>0</v>
      </c>
      <c r="K295" s="148"/>
      <c r="L295" s="29"/>
      <c r="M295" s="149" t="s">
        <v>1</v>
      </c>
      <c r="N295" s="150" t="s">
        <v>39</v>
      </c>
      <c r="P295" s="151">
        <f t="shared" si="91"/>
        <v>0</v>
      </c>
      <c r="Q295" s="151">
        <v>0</v>
      </c>
      <c r="R295" s="151">
        <f t="shared" si="92"/>
        <v>0</v>
      </c>
      <c r="S295" s="151">
        <v>0</v>
      </c>
      <c r="T295" s="152">
        <f t="shared" si="93"/>
        <v>0</v>
      </c>
      <c r="AR295" s="153" t="s">
        <v>224</v>
      </c>
      <c r="AT295" s="153" t="s">
        <v>162</v>
      </c>
      <c r="AU295" s="153" t="s">
        <v>85</v>
      </c>
      <c r="AY295" s="14" t="s">
        <v>160</v>
      </c>
      <c r="BE295" s="154">
        <f t="shared" si="94"/>
        <v>0</v>
      </c>
      <c r="BF295" s="154">
        <f t="shared" si="95"/>
        <v>0</v>
      </c>
      <c r="BG295" s="154">
        <f t="shared" si="96"/>
        <v>0</v>
      </c>
      <c r="BH295" s="154">
        <f t="shared" si="97"/>
        <v>0</v>
      </c>
      <c r="BI295" s="154">
        <f t="shared" si="98"/>
        <v>0</v>
      </c>
      <c r="BJ295" s="14" t="s">
        <v>85</v>
      </c>
      <c r="BK295" s="154">
        <f t="shared" si="99"/>
        <v>0</v>
      </c>
      <c r="BL295" s="14" t="s">
        <v>224</v>
      </c>
      <c r="BM295" s="153" t="s">
        <v>711</v>
      </c>
    </row>
    <row r="296" spans="2:65" s="1" customFormat="1" ht="33" customHeight="1">
      <c r="B296" s="140"/>
      <c r="C296" s="155" t="s">
        <v>712</v>
      </c>
      <c r="D296" s="155" t="s">
        <v>220</v>
      </c>
      <c r="E296" s="156" t="s">
        <v>713</v>
      </c>
      <c r="F296" s="157" t="s">
        <v>714</v>
      </c>
      <c r="G296" s="158" t="s">
        <v>269</v>
      </c>
      <c r="H296" s="159">
        <v>2</v>
      </c>
      <c r="I296" s="160"/>
      <c r="J296" s="161">
        <f t="shared" si="90"/>
        <v>0</v>
      </c>
      <c r="K296" s="162"/>
      <c r="L296" s="163"/>
      <c r="M296" s="164" t="s">
        <v>1</v>
      </c>
      <c r="N296" s="165" t="s">
        <v>39</v>
      </c>
      <c r="P296" s="151">
        <f t="shared" si="91"/>
        <v>0</v>
      </c>
      <c r="Q296" s="151">
        <v>1E-3</v>
      </c>
      <c r="R296" s="151">
        <f t="shared" si="92"/>
        <v>2E-3</v>
      </c>
      <c r="S296" s="151">
        <v>0</v>
      </c>
      <c r="T296" s="152">
        <f t="shared" si="93"/>
        <v>0</v>
      </c>
      <c r="AR296" s="153" t="s">
        <v>293</v>
      </c>
      <c r="AT296" s="153" t="s">
        <v>220</v>
      </c>
      <c r="AU296" s="153" t="s">
        <v>85</v>
      </c>
      <c r="AY296" s="14" t="s">
        <v>160</v>
      </c>
      <c r="BE296" s="154">
        <f t="shared" si="94"/>
        <v>0</v>
      </c>
      <c r="BF296" s="154">
        <f t="shared" si="95"/>
        <v>0</v>
      </c>
      <c r="BG296" s="154">
        <f t="shared" si="96"/>
        <v>0</v>
      </c>
      <c r="BH296" s="154">
        <f t="shared" si="97"/>
        <v>0</v>
      </c>
      <c r="BI296" s="154">
        <f t="shared" si="98"/>
        <v>0</v>
      </c>
      <c r="BJ296" s="14" t="s">
        <v>85</v>
      </c>
      <c r="BK296" s="154">
        <f t="shared" si="99"/>
        <v>0</v>
      </c>
      <c r="BL296" s="14" t="s">
        <v>224</v>
      </c>
      <c r="BM296" s="153" t="s">
        <v>715</v>
      </c>
    </row>
    <row r="297" spans="2:65" s="1" customFormat="1" ht="33" customHeight="1">
      <c r="B297" s="140"/>
      <c r="C297" s="155" t="s">
        <v>716</v>
      </c>
      <c r="D297" s="155" t="s">
        <v>220</v>
      </c>
      <c r="E297" s="156" t="s">
        <v>717</v>
      </c>
      <c r="F297" s="157" t="s">
        <v>718</v>
      </c>
      <c r="G297" s="158" t="s">
        <v>269</v>
      </c>
      <c r="H297" s="159">
        <v>2</v>
      </c>
      <c r="I297" s="160"/>
      <c r="J297" s="161">
        <f t="shared" si="90"/>
        <v>0</v>
      </c>
      <c r="K297" s="162"/>
      <c r="L297" s="163"/>
      <c r="M297" s="164" t="s">
        <v>1</v>
      </c>
      <c r="N297" s="165" t="s">
        <v>39</v>
      </c>
      <c r="P297" s="151">
        <f t="shared" si="91"/>
        <v>0</v>
      </c>
      <c r="Q297" s="151">
        <v>2.5000000000000001E-2</v>
      </c>
      <c r="R297" s="151">
        <f t="shared" si="92"/>
        <v>0.05</v>
      </c>
      <c r="S297" s="151">
        <v>0</v>
      </c>
      <c r="T297" s="152">
        <f t="shared" si="93"/>
        <v>0</v>
      </c>
      <c r="AR297" s="153" t="s">
        <v>293</v>
      </c>
      <c r="AT297" s="153" t="s">
        <v>220</v>
      </c>
      <c r="AU297" s="153" t="s">
        <v>85</v>
      </c>
      <c r="AY297" s="14" t="s">
        <v>160</v>
      </c>
      <c r="BE297" s="154">
        <f t="shared" si="94"/>
        <v>0</v>
      </c>
      <c r="BF297" s="154">
        <f t="shared" si="95"/>
        <v>0</v>
      </c>
      <c r="BG297" s="154">
        <f t="shared" si="96"/>
        <v>0</v>
      </c>
      <c r="BH297" s="154">
        <f t="shared" si="97"/>
        <v>0</v>
      </c>
      <c r="BI297" s="154">
        <f t="shared" si="98"/>
        <v>0</v>
      </c>
      <c r="BJ297" s="14" t="s">
        <v>85</v>
      </c>
      <c r="BK297" s="154">
        <f t="shared" si="99"/>
        <v>0</v>
      </c>
      <c r="BL297" s="14" t="s">
        <v>224</v>
      </c>
      <c r="BM297" s="153" t="s">
        <v>719</v>
      </c>
    </row>
    <row r="298" spans="2:65" s="1" customFormat="1" ht="24.25" customHeight="1">
      <c r="B298" s="140"/>
      <c r="C298" s="141" t="s">
        <v>720</v>
      </c>
      <c r="D298" s="141" t="s">
        <v>162</v>
      </c>
      <c r="E298" s="142" t="s">
        <v>721</v>
      </c>
      <c r="F298" s="143" t="s">
        <v>722</v>
      </c>
      <c r="G298" s="144" t="s">
        <v>523</v>
      </c>
      <c r="H298" s="166"/>
      <c r="I298" s="146"/>
      <c r="J298" s="147">
        <f t="shared" si="90"/>
        <v>0</v>
      </c>
      <c r="K298" s="148"/>
      <c r="L298" s="29"/>
      <c r="M298" s="149" t="s">
        <v>1</v>
      </c>
      <c r="N298" s="150" t="s">
        <v>39</v>
      </c>
      <c r="P298" s="151">
        <f t="shared" si="91"/>
        <v>0</v>
      </c>
      <c r="Q298" s="151">
        <v>0</v>
      </c>
      <c r="R298" s="151">
        <f t="shared" si="92"/>
        <v>0</v>
      </c>
      <c r="S298" s="151">
        <v>0</v>
      </c>
      <c r="T298" s="152">
        <f t="shared" si="93"/>
        <v>0</v>
      </c>
      <c r="AR298" s="153" t="s">
        <v>224</v>
      </c>
      <c r="AT298" s="153" t="s">
        <v>162</v>
      </c>
      <c r="AU298" s="153" t="s">
        <v>85</v>
      </c>
      <c r="AY298" s="14" t="s">
        <v>160</v>
      </c>
      <c r="BE298" s="154">
        <f t="shared" si="94"/>
        <v>0</v>
      </c>
      <c r="BF298" s="154">
        <f t="shared" si="95"/>
        <v>0</v>
      </c>
      <c r="BG298" s="154">
        <f t="shared" si="96"/>
        <v>0</v>
      </c>
      <c r="BH298" s="154">
        <f t="shared" si="97"/>
        <v>0</v>
      </c>
      <c r="BI298" s="154">
        <f t="shared" si="98"/>
        <v>0</v>
      </c>
      <c r="BJ298" s="14" t="s">
        <v>85</v>
      </c>
      <c r="BK298" s="154">
        <f t="shared" si="99"/>
        <v>0</v>
      </c>
      <c r="BL298" s="14" t="s">
        <v>224</v>
      </c>
      <c r="BM298" s="153" t="s">
        <v>723</v>
      </c>
    </row>
    <row r="299" spans="2:65" s="11" customFormat="1" ht="22.75" customHeight="1">
      <c r="B299" s="128"/>
      <c r="D299" s="129" t="s">
        <v>72</v>
      </c>
      <c r="E299" s="138" t="s">
        <v>724</v>
      </c>
      <c r="F299" s="138" t="s">
        <v>725</v>
      </c>
      <c r="I299" s="131"/>
      <c r="J299" s="139">
        <f>BK299</f>
        <v>0</v>
      </c>
      <c r="L299" s="128"/>
      <c r="M299" s="133"/>
      <c r="P299" s="134">
        <f>SUM(P300:P322)</f>
        <v>0</v>
      </c>
      <c r="R299" s="134">
        <f>SUM(R300:R322)</f>
        <v>12.278225480000001</v>
      </c>
      <c r="T299" s="135">
        <f>SUM(T300:T322)</f>
        <v>0</v>
      </c>
      <c r="AR299" s="129" t="s">
        <v>85</v>
      </c>
      <c r="AT299" s="136" t="s">
        <v>72</v>
      </c>
      <c r="AU299" s="136" t="s">
        <v>80</v>
      </c>
      <c r="AY299" s="129" t="s">
        <v>160</v>
      </c>
      <c r="BK299" s="137">
        <f>SUM(BK300:BK322)</f>
        <v>0</v>
      </c>
    </row>
    <row r="300" spans="2:65" s="1" customFormat="1" ht="33" customHeight="1">
      <c r="B300" s="140"/>
      <c r="C300" s="141" t="s">
        <v>726</v>
      </c>
      <c r="D300" s="141" t="s">
        <v>162</v>
      </c>
      <c r="E300" s="142" t="s">
        <v>727</v>
      </c>
      <c r="F300" s="143" t="s">
        <v>728</v>
      </c>
      <c r="G300" s="144" t="s">
        <v>253</v>
      </c>
      <c r="H300" s="145">
        <v>24.4</v>
      </c>
      <c r="I300" s="146"/>
      <c r="J300" s="147">
        <f t="shared" ref="J300:J322" si="100">ROUND(I300*H300,2)</f>
        <v>0</v>
      </c>
      <c r="K300" s="148"/>
      <c r="L300" s="29"/>
      <c r="M300" s="149" t="s">
        <v>1</v>
      </c>
      <c r="N300" s="150" t="s">
        <v>39</v>
      </c>
      <c r="P300" s="151">
        <f t="shared" ref="P300:P322" si="101">O300*H300</f>
        <v>0</v>
      </c>
      <c r="Q300" s="151">
        <v>4.5899999999999998E-5</v>
      </c>
      <c r="R300" s="151">
        <f t="shared" ref="R300:R322" si="102">Q300*H300</f>
        <v>1.1199599999999999E-3</v>
      </c>
      <c r="S300" s="151">
        <v>0</v>
      </c>
      <c r="T300" s="152">
        <f t="shared" ref="T300:T322" si="103">S300*H300</f>
        <v>0</v>
      </c>
      <c r="AR300" s="153" t="s">
        <v>224</v>
      </c>
      <c r="AT300" s="153" t="s">
        <v>162</v>
      </c>
      <c r="AU300" s="153" t="s">
        <v>85</v>
      </c>
      <c r="AY300" s="14" t="s">
        <v>160</v>
      </c>
      <c r="BE300" s="154">
        <f t="shared" ref="BE300:BE322" si="104">IF(N300="základná",J300,0)</f>
        <v>0</v>
      </c>
      <c r="BF300" s="154">
        <f t="shared" ref="BF300:BF322" si="105">IF(N300="znížená",J300,0)</f>
        <v>0</v>
      </c>
      <c r="BG300" s="154">
        <f t="shared" ref="BG300:BG322" si="106">IF(N300="zákl. prenesená",J300,0)</f>
        <v>0</v>
      </c>
      <c r="BH300" s="154">
        <f t="shared" ref="BH300:BH322" si="107">IF(N300="zníž. prenesená",J300,0)</f>
        <v>0</v>
      </c>
      <c r="BI300" s="154">
        <f t="shared" ref="BI300:BI322" si="108">IF(N300="nulová",J300,0)</f>
        <v>0</v>
      </c>
      <c r="BJ300" s="14" t="s">
        <v>85</v>
      </c>
      <c r="BK300" s="154">
        <f t="shared" ref="BK300:BK322" si="109">ROUND(I300*H300,2)</f>
        <v>0</v>
      </c>
      <c r="BL300" s="14" t="s">
        <v>224</v>
      </c>
      <c r="BM300" s="153" t="s">
        <v>729</v>
      </c>
    </row>
    <row r="301" spans="2:65" s="1" customFormat="1" ht="37.75" customHeight="1">
      <c r="B301" s="140"/>
      <c r="C301" s="155" t="s">
        <v>730</v>
      </c>
      <c r="D301" s="155" t="s">
        <v>220</v>
      </c>
      <c r="E301" s="156" t="s">
        <v>731</v>
      </c>
      <c r="F301" s="157" t="s">
        <v>732</v>
      </c>
      <c r="G301" s="158" t="s">
        <v>253</v>
      </c>
      <c r="H301" s="159">
        <v>24.4</v>
      </c>
      <c r="I301" s="160"/>
      <c r="J301" s="161">
        <f t="shared" si="100"/>
        <v>0</v>
      </c>
      <c r="K301" s="162"/>
      <c r="L301" s="163"/>
      <c r="M301" s="164" t="s">
        <v>1</v>
      </c>
      <c r="N301" s="165" t="s">
        <v>39</v>
      </c>
      <c r="P301" s="151">
        <f t="shared" si="101"/>
        <v>0</v>
      </c>
      <c r="Q301" s="151">
        <v>5.0000000000000001E-3</v>
      </c>
      <c r="R301" s="151">
        <f t="shared" si="102"/>
        <v>0.122</v>
      </c>
      <c r="S301" s="151">
        <v>0</v>
      </c>
      <c r="T301" s="152">
        <f t="shared" si="103"/>
        <v>0</v>
      </c>
      <c r="AR301" s="153" t="s">
        <v>293</v>
      </c>
      <c r="AT301" s="153" t="s">
        <v>220</v>
      </c>
      <c r="AU301" s="153" t="s">
        <v>85</v>
      </c>
      <c r="AY301" s="14" t="s">
        <v>160</v>
      </c>
      <c r="BE301" s="154">
        <f t="shared" si="104"/>
        <v>0</v>
      </c>
      <c r="BF301" s="154">
        <f t="shared" si="105"/>
        <v>0</v>
      </c>
      <c r="BG301" s="154">
        <f t="shared" si="106"/>
        <v>0</v>
      </c>
      <c r="BH301" s="154">
        <f t="shared" si="107"/>
        <v>0</v>
      </c>
      <c r="BI301" s="154">
        <f t="shared" si="108"/>
        <v>0</v>
      </c>
      <c r="BJ301" s="14" t="s">
        <v>85</v>
      </c>
      <c r="BK301" s="154">
        <f t="shared" si="109"/>
        <v>0</v>
      </c>
      <c r="BL301" s="14" t="s">
        <v>224</v>
      </c>
      <c r="BM301" s="153" t="s">
        <v>733</v>
      </c>
    </row>
    <row r="302" spans="2:65" s="1" customFormat="1" ht="24.25" customHeight="1">
      <c r="B302" s="140"/>
      <c r="C302" s="141" t="s">
        <v>734</v>
      </c>
      <c r="D302" s="141" t="s">
        <v>162</v>
      </c>
      <c r="E302" s="142" t="s">
        <v>735</v>
      </c>
      <c r="F302" s="143" t="s">
        <v>736</v>
      </c>
      <c r="G302" s="144" t="s">
        <v>737</v>
      </c>
      <c r="H302" s="145">
        <v>2393.866</v>
      </c>
      <c r="I302" s="146"/>
      <c r="J302" s="147">
        <f t="shared" si="100"/>
        <v>0</v>
      </c>
      <c r="K302" s="148"/>
      <c r="L302" s="29"/>
      <c r="M302" s="149" t="s">
        <v>1</v>
      </c>
      <c r="N302" s="150" t="s">
        <v>39</v>
      </c>
      <c r="P302" s="151">
        <f t="shared" si="101"/>
        <v>0</v>
      </c>
      <c r="Q302" s="151">
        <v>0</v>
      </c>
      <c r="R302" s="151">
        <f t="shared" si="102"/>
        <v>0</v>
      </c>
      <c r="S302" s="151">
        <v>0</v>
      </c>
      <c r="T302" s="152">
        <f t="shared" si="103"/>
        <v>0</v>
      </c>
      <c r="AR302" s="153" t="s">
        <v>224</v>
      </c>
      <c r="AT302" s="153" t="s">
        <v>162</v>
      </c>
      <c r="AU302" s="153" t="s">
        <v>85</v>
      </c>
      <c r="AY302" s="14" t="s">
        <v>160</v>
      </c>
      <c r="BE302" s="154">
        <f t="shared" si="104"/>
        <v>0</v>
      </c>
      <c r="BF302" s="154">
        <f t="shared" si="105"/>
        <v>0</v>
      </c>
      <c r="BG302" s="154">
        <f t="shared" si="106"/>
        <v>0</v>
      </c>
      <c r="BH302" s="154">
        <f t="shared" si="107"/>
        <v>0</v>
      </c>
      <c r="BI302" s="154">
        <f t="shared" si="108"/>
        <v>0</v>
      </c>
      <c r="BJ302" s="14" t="s">
        <v>85</v>
      </c>
      <c r="BK302" s="154">
        <f t="shared" si="109"/>
        <v>0</v>
      </c>
      <c r="BL302" s="14" t="s">
        <v>224</v>
      </c>
      <c r="BM302" s="153" t="s">
        <v>738</v>
      </c>
    </row>
    <row r="303" spans="2:65" s="1" customFormat="1" ht="24.25" customHeight="1">
      <c r="B303" s="140"/>
      <c r="C303" s="155" t="s">
        <v>739</v>
      </c>
      <c r="D303" s="155" t="s">
        <v>220</v>
      </c>
      <c r="E303" s="156" t="s">
        <v>740</v>
      </c>
      <c r="F303" s="157" t="s">
        <v>741</v>
      </c>
      <c r="G303" s="158" t="s">
        <v>209</v>
      </c>
      <c r="H303" s="159">
        <v>2.3940000000000001</v>
      </c>
      <c r="I303" s="160"/>
      <c r="J303" s="161">
        <f t="shared" si="100"/>
        <v>0</v>
      </c>
      <c r="K303" s="162"/>
      <c r="L303" s="163"/>
      <c r="M303" s="164" t="s">
        <v>1</v>
      </c>
      <c r="N303" s="165" t="s">
        <v>39</v>
      </c>
      <c r="P303" s="151">
        <f t="shared" si="101"/>
        <v>0</v>
      </c>
      <c r="Q303" s="151">
        <v>0</v>
      </c>
      <c r="R303" s="151">
        <f t="shared" si="102"/>
        <v>0</v>
      </c>
      <c r="S303" s="151">
        <v>0</v>
      </c>
      <c r="T303" s="152">
        <f t="shared" si="103"/>
        <v>0</v>
      </c>
      <c r="AR303" s="153" t="s">
        <v>293</v>
      </c>
      <c r="AT303" s="153" t="s">
        <v>220</v>
      </c>
      <c r="AU303" s="153" t="s">
        <v>85</v>
      </c>
      <c r="AY303" s="14" t="s">
        <v>160</v>
      </c>
      <c r="BE303" s="154">
        <f t="shared" si="104"/>
        <v>0</v>
      </c>
      <c r="BF303" s="154">
        <f t="shared" si="105"/>
        <v>0</v>
      </c>
      <c r="BG303" s="154">
        <f t="shared" si="106"/>
        <v>0</v>
      </c>
      <c r="BH303" s="154">
        <f t="shared" si="107"/>
        <v>0</v>
      </c>
      <c r="BI303" s="154">
        <f t="shared" si="108"/>
        <v>0</v>
      </c>
      <c r="BJ303" s="14" t="s">
        <v>85</v>
      </c>
      <c r="BK303" s="154">
        <f t="shared" si="109"/>
        <v>0</v>
      </c>
      <c r="BL303" s="14" t="s">
        <v>224</v>
      </c>
      <c r="BM303" s="153" t="s">
        <v>742</v>
      </c>
    </row>
    <row r="304" spans="2:65" s="1" customFormat="1" ht="16.5" customHeight="1">
      <c r="B304" s="140"/>
      <c r="C304" s="141" t="s">
        <v>743</v>
      </c>
      <c r="D304" s="141" t="s">
        <v>162</v>
      </c>
      <c r="E304" s="142" t="s">
        <v>744</v>
      </c>
      <c r="F304" s="143" t="s">
        <v>745</v>
      </c>
      <c r="G304" s="144" t="s">
        <v>227</v>
      </c>
      <c r="H304" s="145">
        <v>708.428</v>
      </c>
      <c r="I304" s="146"/>
      <c r="J304" s="147">
        <f t="shared" si="100"/>
        <v>0</v>
      </c>
      <c r="K304" s="148"/>
      <c r="L304" s="29"/>
      <c r="M304" s="149" t="s">
        <v>1</v>
      </c>
      <c r="N304" s="150" t="s">
        <v>39</v>
      </c>
      <c r="P304" s="151">
        <f t="shared" si="101"/>
        <v>0</v>
      </c>
      <c r="Q304" s="151">
        <v>9.0000000000000006E-5</v>
      </c>
      <c r="R304" s="151">
        <f t="shared" si="102"/>
        <v>6.3758519999999999E-2</v>
      </c>
      <c r="S304" s="151">
        <v>0</v>
      </c>
      <c r="T304" s="152">
        <f t="shared" si="103"/>
        <v>0</v>
      </c>
      <c r="AR304" s="153" t="s">
        <v>224</v>
      </c>
      <c r="AT304" s="153" t="s">
        <v>162</v>
      </c>
      <c r="AU304" s="153" t="s">
        <v>85</v>
      </c>
      <c r="AY304" s="14" t="s">
        <v>160</v>
      </c>
      <c r="BE304" s="154">
        <f t="shared" si="104"/>
        <v>0</v>
      </c>
      <c r="BF304" s="154">
        <f t="shared" si="105"/>
        <v>0</v>
      </c>
      <c r="BG304" s="154">
        <f t="shared" si="106"/>
        <v>0</v>
      </c>
      <c r="BH304" s="154">
        <f t="shared" si="107"/>
        <v>0</v>
      </c>
      <c r="BI304" s="154">
        <f t="shared" si="108"/>
        <v>0</v>
      </c>
      <c r="BJ304" s="14" t="s">
        <v>85</v>
      </c>
      <c r="BK304" s="154">
        <f t="shared" si="109"/>
        <v>0</v>
      </c>
      <c r="BL304" s="14" t="s">
        <v>224</v>
      </c>
      <c r="BM304" s="153" t="s">
        <v>746</v>
      </c>
    </row>
    <row r="305" spans="2:65" s="1" customFormat="1" ht="16.5" customHeight="1">
      <c r="B305" s="140"/>
      <c r="C305" s="155" t="s">
        <v>747</v>
      </c>
      <c r="D305" s="155" t="s">
        <v>220</v>
      </c>
      <c r="E305" s="156" t="s">
        <v>748</v>
      </c>
      <c r="F305" s="157" t="s">
        <v>749</v>
      </c>
      <c r="G305" s="158" t="s">
        <v>227</v>
      </c>
      <c r="H305" s="159">
        <v>412.49400000000003</v>
      </c>
      <c r="I305" s="160"/>
      <c r="J305" s="161">
        <f t="shared" si="100"/>
        <v>0</v>
      </c>
      <c r="K305" s="162"/>
      <c r="L305" s="163"/>
      <c r="M305" s="164" t="s">
        <v>1</v>
      </c>
      <c r="N305" s="165" t="s">
        <v>39</v>
      </c>
      <c r="P305" s="151">
        <f t="shared" si="101"/>
        <v>0</v>
      </c>
      <c r="Q305" s="151">
        <v>6.1999999999999998E-3</v>
      </c>
      <c r="R305" s="151">
        <f t="shared" si="102"/>
        <v>2.5574628000000001</v>
      </c>
      <c r="S305" s="151">
        <v>0</v>
      </c>
      <c r="T305" s="152">
        <f t="shared" si="103"/>
        <v>0</v>
      </c>
      <c r="AR305" s="153" t="s">
        <v>293</v>
      </c>
      <c r="AT305" s="153" t="s">
        <v>220</v>
      </c>
      <c r="AU305" s="153" t="s">
        <v>85</v>
      </c>
      <c r="AY305" s="14" t="s">
        <v>160</v>
      </c>
      <c r="BE305" s="154">
        <f t="shared" si="104"/>
        <v>0</v>
      </c>
      <c r="BF305" s="154">
        <f t="shared" si="105"/>
        <v>0</v>
      </c>
      <c r="BG305" s="154">
        <f t="shared" si="106"/>
        <v>0</v>
      </c>
      <c r="BH305" s="154">
        <f t="shared" si="107"/>
        <v>0</v>
      </c>
      <c r="BI305" s="154">
        <f t="shared" si="108"/>
        <v>0</v>
      </c>
      <c r="BJ305" s="14" t="s">
        <v>85</v>
      </c>
      <c r="BK305" s="154">
        <f t="shared" si="109"/>
        <v>0</v>
      </c>
      <c r="BL305" s="14" t="s">
        <v>224</v>
      </c>
      <c r="BM305" s="153" t="s">
        <v>750</v>
      </c>
    </row>
    <row r="306" spans="2:65" s="1" customFormat="1" ht="24.25" customHeight="1">
      <c r="B306" s="140"/>
      <c r="C306" s="155" t="s">
        <v>751</v>
      </c>
      <c r="D306" s="155" t="s">
        <v>220</v>
      </c>
      <c r="E306" s="156" t="s">
        <v>752</v>
      </c>
      <c r="F306" s="157" t="s">
        <v>753</v>
      </c>
      <c r="G306" s="158" t="s">
        <v>227</v>
      </c>
      <c r="H306" s="159">
        <v>345.524</v>
      </c>
      <c r="I306" s="160"/>
      <c r="J306" s="161">
        <f t="shared" si="100"/>
        <v>0</v>
      </c>
      <c r="K306" s="162"/>
      <c r="L306" s="163"/>
      <c r="M306" s="164" t="s">
        <v>1</v>
      </c>
      <c r="N306" s="165" t="s">
        <v>39</v>
      </c>
      <c r="P306" s="151">
        <f t="shared" si="101"/>
        <v>0</v>
      </c>
      <c r="Q306" s="151">
        <v>9.7000000000000003E-3</v>
      </c>
      <c r="R306" s="151">
        <f t="shared" si="102"/>
        <v>3.3515828000000001</v>
      </c>
      <c r="S306" s="151">
        <v>0</v>
      </c>
      <c r="T306" s="152">
        <f t="shared" si="103"/>
        <v>0</v>
      </c>
      <c r="AR306" s="153" t="s">
        <v>293</v>
      </c>
      <c r="AT306" s="153" t="s">
        <v>220</v>
      </c>
      <c r="AU306" s="153" t="s">
        <v>85</v>
      </c>
      <c r="AY306" s="14" t="s">
        <v>160</v>
      </c>
      <c r="BE306" s="154">
        <f t="shared" si="104"/>
        <v>0</v>
      </c>
      <c r="BF306" s="154">
        <f t="shared" si="105"/>
        <v>0</v>
      </c>
      <c r="BG306" s="154">
        <f t="shared" si="106"/>
        <v>0</v>
      </c>
      <c r="BH306" s="154">
        <f t="shared" si="107"/>
        <v>0</v>
      </c>
      <c r="BI306" s="154">
        <f t="shared" si="108"/>
        <v>0</v>
      </c>
      <c r="BJ306" s="14" t="s">
        <v>85</v>
      </c>
      <c r="BK306" s="154">
        <f t="shared" si="109"/>
        <v>0</v>
      </c>
      <c r="BL306" s="14" t="s">
        <v>224</v>
      </c>
      <c r="BM306" s="153" t="s">
        <v>754</v>
      </c>
    </row>
    <row r="307" spans="2:65" s="1" customFormat="1" ht="33" customHeight="1">
      <c r="B307" s="140"/>
      <c r="C307" s="141" t="s">
        <v>755</v>
      </c>
      <c r="D307" s="141" t="s">
        <v>162</v>
      </c>
      <c r="E307" s="142" t="s">
        <v>756</v>
      </c>
      <c r="F307" s="143" t="s">
        <v>757</v>
      </c>
      <c r="G307" s="144" t="s">
        <v>227</v>
      </c>
      <c r="H307" s="145">
        <v>376.06</v>
      </c>
      <c r="I307" s="146"/>
      <c r="J307" s="147">
        <f t="shared" si="100"/>
        <v>0</v>
      </c>
      <c r="K307" s="148"/>
      <c r="L307" s="29"/>
      <c r="M307" s="149" t="s">
        <v>1</v>
      </c>
      <c r="N307" s="150" t="s">
        <v>39</v>
      </c>
      <c r="P307" s="151">
        <f t="shared" si="101"/>
        <v>0</v>
      </c>
      <c r="Q307" s="151">
        <v>2.2000000000000001E-4</v>
      </c>
      <c r="R307" s="151">
        <f t="shared" si="102"/>
        <v>8.2733200000000007E-2</v>
      </c>
      <c r="S307" s="151">
        <v>0</v>
      </c>
      <c r="T307" s="152">
        <f t="shared" si="103"/>
        <v>0</v>
      </c>
      <c r="AR307" s="153" t="s">
        <v>224</v>
      </c>
      <c r="AT307" s="153" t="s">
        <v>162</v>
      </c>
      <c r="AU307" s="153" t="s">
        <v>85</v>
      </c>
      <c r="AY307" s="14" t="s">
        <v>160</v>
      </c>
      <c r="BE307" s="154">
        <f t="shared" si="104"/>
        <v>0</v>
      </c>
      <c r="BF307" s="154">
        <f t="shared" si="105"/>
        <v>0</v>
      </c>
      <c r="BG307" s="154">
        <f t="shared" si="106"/>
        <v>0</v>
      </c>
      <c r="BH307" s="154">
        <f t="shared" si="107"/>
        <v>0</v>
      </c>
      <c r="BI307" s="154">
        <f t="shared" si="108"/>
        <v>0</v>
      </c>
      <c r="BJ307" s="14" t="s">
        <v>85</v>
      </c>
      <c r="BK307" s="154">
        <f t="shared" si="109"/>
        <v>0</v>
      </c>
      <c r="BL307" s="14" t="s">
        <v>224</v>
      </c>
      <c r="BM307" s="153" t="s">
        <v>758</v>
      </c>
    </row>
    <row r="308" spans="2:65" s="1" customFormat="1" ht="24.25" customHeight="1">
      <c r="B308" s="140"/>
      <c r="C308" s="155" t="s">
        <v>759</v>
      </c>
      <c r="D308" s="155" t="s">
        <v>220</v>
      </c>
      <c r="E308" s="156" t="s">
        <v>760</v>
      </c>
      <c r="F308" s="157" t="s">
        <v>761</v>
      </c>
      <c r="G308" s="158" t="s">
        <v>227</v>
      </c>
      <c r="H308" s="159">
        <v>394.863</v>
      </c>
      <c r="I308" s="160"/>
      <c r="J308" s="161">
        <f t="shared" si="100"/>
        <v>0</v>
      </c>
      <c r="K308" s="162"/>
      <c r="L308" s="163"/>
      <c r="M308" s="164" t="s">
        <v>1</v>
      </c>
      <c r="N308" s="165" t="s">
        <v>39</v>
      </c>
      <c r="P308" s="151">
        <f t="shared" si="101"/>
        <v>0</v>
      </c>
      <c r="Q308" s="151">
        <v>1.34E-2</v>
      </c>
      <c r="R308" s="151">
        <f t="shared" si="102"/>
        <v>5.2911641999999999</v>
      </c>
      <c r="S308" s="151">
        <v>0</v>
      </c>
      <c r="T308" s="152">
        <f t="shared" si="103"/>
        <v>0</v>
      </c>
      <c r="AR308" s="153" t="s">
        <v>293</v>
      </c>
      <c r="AT308" s="153" t="s">
        <v>220</v>
      </c>
      <c r="AU308" s="153" t="s">
        <v>85</v>
      </c>
      <c r="AY308" s="14" t="s">
        <v>160</v>
      </c>
      <c r="BE308" s="154">
        <f t="shared" si="104"/>
        <v>0</v>
      </c>
      <c r="BF308" s="154">
        <f t="shared" si="105"/>
        <v>0</v>
      </c>
      <c r="BG308" s="154">
        <f t="shared" si="106"/>
        <v>0</v>
      </c>
      <c r="BH308" s="154">
        <f t="shared" si="107"/>
        <v>0</v>
      </c>
      <c r="BI308" s="154">
        <f t="shared" si="108"/>
        <v>0</v>
      </c>
      <c r="BJ308" s="14" t="s">
        <v>85</v>
      </c>
      <c r="BK308" s="154">
        <f t="shared" si="109"/>
        <v>0</v>
      </c>
      <c r="BL308" s="14" t="s">
        <v>224</v>
      </c>
      <c r="BM308" s="153" t="s">
        <v>762</v>
      </c>
    </row>
    <row r="309" spans="2:65" s="1" customFormat="1" ht="24.25" customHeight="1">
      <c r="B309" s="140"/>
      <c r="C309" s="155" t="s">
        <v>763</v>
      </c>
      <c r="D309" s="155" t="s">
        <v>220</v>
      </c>
      <c r="E309" s="156" t="s">
        <v>764</v>
      </c>
      <c r="F309" s="157" t="s">
        <v>765</v>
      </c>
      <c r="G309" s="158" t="s">
        <v>766</v>
      </c>
      <c r="H309" s="159">
        <v>1</v>
      </c>
      <c r="I309" s="160"/>
      <c r="J309" s="161">
        <f t="shared" si="100"/>
        <v>0</v>
      </c>
      <c r="K309" s="162"/>
      <c r="L309" s="163"/>
      <c r="M309" s="164" t="s">
        <v>1</v>
      </c>
      <c r="N309" s="165" t="s">
        <v>39</v>
      </c>
      <c r="P309" s="151">
        <f t="shared" si="101"/>
        <v>0</v>
      </c>
      <c r="Q309" s="151">
        <v>1.34E-2</v>
      </c>
      <c r="R309" s="151">
        <f t="shared" si="102"/>
        <v>1.34E-2</v>
      </c>
      <c r="S309" s="151">
        <v>0</v>
      </c>
      <c r="T309" s="152">
        <f t="shared" si="103"/>
        <v>0</v>
      </c>
      <c r="AR309" s="153" t="s">
        <v>293</v>
      </c>
      <c r="AT309" s="153" t="s">
        <v>220</v>
      </c>
      <c r="AU309" s="153" t="s">
        <v>85</v>
      </c>
      <c r="AY309" s="14" t="s">
        <v>160</v>
      </c>
      <c r="BE309" s="154">
        <f t="shared" si="104"/>
        <v>0</v>
      </c>
      <c r="BF309" s="154">
        <f t="shared" si="105"/>
        <v>0</v>
      </c>
      <c r="BG309" s="154">
        <f t="shared" si="106"/>
        <v>0</v>
      </c>
      <c r="BH309" s="154">
        <f t="shared" si="107"/>
        <v>0</v>
      </c>
      <c r="BI309" s="154">
        <f t="shared" si="108"/>
        <v>0</v>
      </c>
      <c r="BJ309" s="14" t="s">
        <v>85</v>
      </c>
      <c r="BK309" s="154">
        <f t="shared" si="109"/>
        <v>0</v>
      </c>
      <c r="BL309" s="14" t="s">
        <v>224</v>
      </c>
      <c r="BM309" s="153" t="s">
        <v>767</v>
      </c>
    </row>
    <row r="310" spans="2:65" s="1" customFormat="1" ht="24.25" customHeight="1">
      <c r="B310" s="140"/>
      <c r="C310" s="155" t="s">
        <v>768</v>
      </c>
      <c r="D310" s="155" t="s">
        <v>220</v>
      </c>
      <c r="E310" s="156" t="s">
        <v>769</v>
      </c>
      <c r="F310" s="157" t="s">
        <v>770</v>
      </c>
      <c r="G310" s="158" t="s">
        <v>771</v>
      </c>
      <c r="H310" s="159">
        <v>1</v>
      </c>
      <c r="I310" s="160"/>
      <c r="J310" s="161">
        <f t="shared" si="100"/>
        <v>0</v>
      </c>
      <c r="K310" s="162"/>
      <c r="L310" s="163"/>
      <c r="M310" s="164" t="s">
        <v>1</v>
      </c>
      <c r="N310" s="165" t="s">
        <v>39</v>
      </c>
      <c r="P310" s="151">
        <f t="shared" si="101"/>
        <v>0</v>
      </c>
      <c r="Q310" s="151">
        <v>0</v>
      </c>
      <c r="R310" s="151">
        <f t="shared" si="102"/>
        <v>0</v>
      </c>
      <c r="S310" s="151">
        <v>0</v>
      </c>
      <c r="T310" s="152">
        <f t="shared" si="103"/>
        <v>0</v>
      </c>
      <c r="AR310" s="153" t="s">
        <v>293</v>
      </c>
      <c r="AT310" s="153" t="s">
        <v>220</v>
      </c>
      <c r="AU310" s="153" t="s">
        <v>85</v>
      </c>
      <c r="AY310" s="14" t="s">
        <v>160</v>
      </c>
      <c r="BE310" s="154">
        <f t="shared" si="104"/>
        <v>0</v>
      </c>
      <c r="BF310" s="154">
        <f t="shared" si="105"/>
        <v>0</v>
      </c>
      <c r="BG310" s="154">
        <f t="shared" si="106"/>
        <v>0</v>
      </c>
      <c r="BH310" s="154">
        <f t="shared" si="107"/>
        <v>0</v>
      </c>
      <c r="BI310" s="154">
        <f t="shared" si="108"/>
        <v>0</v>
      </c>
      <c r="BJ310" s="14" t="s">
        <v>85</v>
      </c>
      <c r="BK310" s="154">
        <f t="shared" si="109"/>
        <v>0</v>
      </c>
      <c r="BL310" s="14" t="s">
        <v>224</v>
      </c>
      <c r="BM310" s="153" t="s">
        <v>772</v>
      </c>
    </row>
    <row r="311" spans="2:65" s="1" customFormat="1" ht="33" customHeight="1">
      <c r="B311" s="140"/>
      <c r="C311" s="141" t="s">
        <v>773</v>
      </c>
      <c r="D311" s="141" t="s">
        <v>162</v>
      </c>
      <c r="E311" s="142" t="s">
        <v>774</v>
      </c>
      <c r="F311" s="143" t="s">
        <v>775</v>
      </c>
      <c r="G311" s="144" t="s">
        <v>227</v>
      </c>
      <c r="H311" s="145">
        <v>26.4</v>
      </c>
      <c r="I311" s="146"/>
      <c r="J311" s="147">
        <f t="shared" si="100"/>
        <v>0</v>
      </c>
      <c r="K311" s="148"/>
      <c r="L311" s="29"/>
      <c r="M311" s="149" t="s">
        <v>1</v>
      </c>
      <c r="N311" s="150" t="s">
        <v>39</v>
      </c>
      <c r="P311" s="151">
        <f t="shared" si="101"/>
        <v>0</v>
      </c>
      <c r="Q311" s="151">
        <v>1.619E-2</v>
      </c>
      <c r="R311" s="151">
        <f t="shared" si="102"/>
        <v>0.42741599999999996</v>
      </c>
      <c r="S311" s="151">
        <v>0</v>
      </c>
      <c r="T311" s="152">
        <f t="shared" si="103"/>
        <v>0</v>
      </c>
      <c r="AR311" s="153" t="s">
        <v>224</v>
      </c>
      <c r="AT311" s="153" t="s">
        <v>162</v>
      </c>
      <c r="AU311" s="153" t="s">
        <v>85</v>
      </c>
      <c r="AY311" s="14" t="s">
        <v>160</v>
      </c>
      <c r="BE311" s="154">
        <f t="shared" si="104"/>
        <v>0</v>
      </c>
      <c r="BF311" s="154">
        <f t="shared" si="105"/>
        <v>0</v>
      </c>
      <c r="BG311" s="154">
        <f t="shared" si="106"/>
        <v>0</v>
      </c>
      <c r="BH311" s="154">
        <f t="shared" si="107"/>
        <v>0</v>
      </c>
      <c r="BI311" s="154">
        <f t="shared" si="108"/>
        <v>0</v>
      </c>
      <c r="BJ311" s="14" t="s">
        <v>85</v>
      </c>
      <c r="BK311" s="154">
        <f t="shared" si="109"/>
        <v>0</v>
      </c>
      <c r="BL311" s="14" t="s">
        <v>224</v>
      </c>
      <c r="BM311" s="153" t="s">
        <v>776</v>
      </c>
    </row>
    <row r="312" spans="2:65" s="1" customFormat="1" ht="33" customHeight="1">
      <c r="B312" s="140"/>
      <c r="C312" s="141" t="s">
        <v>777</v>
      </c>
      <c r="D312" s="141" t="s">
        <v>162</v>
      </c>
      <c r="E312" s="142" t="s">
        <v>778</v>
      </c>
      <c r="F312" s="143" t="s">
        <v>779</v>
      </c>
      <c r="G312" s="144" t="s">
        <v>227</v>
      </c>
      <c r="H312" s="145">
        <v>14.4</v>
      </c>
      <c r="I312" s="146"/>
      <c r="J312" s="147">
        <f t="shared" si="100"/>
        <v>0</v>
      </c>
      <c r="K312" s="148"/>
      <c r="L312" s="29"/>
      <c r="M312" s="149" t="s">
        <v>1</v>
      </c>
      <c r="N312" s="150" t="s">
        <v>39</v>
      </c>
      <c r="P312" s="151">
        <f t="shared" si="101"/>
        <v>0</v>
      </c>
      <c r="Q312" s="151">
        <v>1.942E-2</v>
      </c>
      <c r="R312" s="151">
        <f t="shared" si="102"/>
        <v>0.27964800000000001</v>
      </c>
      <c r="S312" s="151">
        <v>0</v>
      </c>
      <c r="T312" s="152">
        <f t="shared" si="103"/>
        <v>0</v>
      </c>
      <c r="AR312" s="153" t="s">
        <v>224</v>
      </c>
      <c r="AT312" s="153" t="s">
        <v>162</v>
      </c>
      <c r="AU312" s="153" t="s">
        <v>85</v>
      </c>
      <c r="AY312" s="14" t="s">
        <v>160</v>
      </c>
      <c r="BE312" s="154">
        <f t="shared" si="104"/>
        <v>0</v>
      </c>
      <c r="BF312" s="154">
        <f t="shared" si="105"/>
        <v>0</v>
      </c>
      <c r="BG312" s="154">
        <f t="shared" si="106"/>
        <v>0</v>
      </c>
      <c r="BH312" s="154">
        <f t="shared" si="107"/>
        <v>0</v>
      </c>
      <c r="BI312" s="154">
        <f t="shared" si="108"/>
        <v>0</v>
      </c>
      <c r="BJ312" s="14" t="s">
        <v>85</v>
      </c>
      <c r="BK312" s="154">
        <f t="shared" si="109"/>
        <v>0</v>
      </c>
      <c r="BL312" s="14" t="s">
        <v>224</v>
      </c>
      <c r="BM312" s="153" t="s">
        <v>780</v>
      </c>
    </row>
    <row r="313" spans="2:65" s="1" customFormat="1" ht="33" customHeight="1">
      <c r="B313" s="140"/>
      <c r="C313" s="141" t="s">
        <v>781</v>
      </c>
      <c r="D313" s="141" t="s">
        <v>162</v>
      </c>
      <c r="E313" s="142" t="s">
        <v>782</v>
      </c>
      <c r="F313" s="143" t="s">
        <v>783</v>
      </c>
      <c r="G313" s="144" t="s">
        <v>253</v>
      </c>
      <c r="H313" s="145">
        <v>32</v>
      </c>
      <c r="I313" s="146"/>
      <c r="J313" s="147">
        <f t="shared" si="100"/>
        <v>0</v>
      </c>
      <c r="K313" s="148"/>
      <c r="L313" s="29"/>
      <c r="M313" s="149" t="s">
        <v>1</v>
      </c>
      <c r="N313" s="150" t="s">
        <v>39</v>
      </c>
      <c r="P313" s="151">
        <f t="shared" si="101"/>
        <v>0</v>
      </c>
      <c r="Q313" s="151">
        <v>2.2000000000000001E-4</v>
      </c>
      <c r="R313" s="151">
        <f t="shared" si="102"/>
        <v>7.0400000000000003E-3</v>
      </c>
      <c r="S313" s="151">
        <v>0</v>
      </c>
      <c r="T313" s="152">
        <f t="shared" si="103"/>
        <v>0</v>
      </c>
      <c r="AR313" s="153" t="s">
        <v>224</v>
      </c>
      <c r="AT313" s="153" t="s">
        <v>162</v>
      </c>
      <c r="AU313" s="153" t="s">
        <v>85</v>
      </c>
      <c r="AY313" s="14" t="s">
        <v>160</v>
      </c>
      <c r="BE313" s="154">
        <f t="shared" si="104"/>
        <v>0</v>
      </c>
      <c r="BF313" s="154">
        <f t="shared" si="105"/>
        <v>0</v>
      </c>
      <c r="BG313" s="154">
        <f t="shared" si="106"/>
        <v>0</v>
      </c>
      <c r="BH313" s="154">
        <f t="shared" si="107"/>
        <v>0</v>
      </c>
      <c r="BI313" s="154">
        <f t="shared" si="108"/>
        <v>0</v>
      </c>
      <c r="BJ313" s="14" t="s">
        <v>85</v>
      </c>
      <c r="BK313" s="154">
        <f t="shared" si="109"/>
        <v>0</v>
      </c>
      <c r="BL313" s="14" t="s">
        <v>224</v>
      </c>
      <c r="BM313" s="153" t="s">
        <v>784</v>
      </c>
    </row>
    <row r="314" spans="2:65" s="1" customFormat="1" ht="37.75" customHeight="1">
      <c r="B314" s="140"/>
      <c r="C314" s="155" t="s">
        <v>785</v>
      </c>
      <c r="D314" s="155" t="s">
        <v>220</v>
      </c>
      <c r="E314" s="156" t="s">
        <v>786</v>
      </c>
      <c r="F314" s="157" t="s">
        <v>787</v>
      </c>
      <c r="G314" s="158" t="s">
        <v>253</v>
      </c>
      <c r="H314" s="159">
        <v>32</v>
      </c>
      <c r="I314" s="160"/>
      <c r="J314" s="161">
        <f t="shared" si="100"/>
        <v>0</v>
      </c>
      <c r="K314" s="162"/>
      <c r="L314" s="163"/>
      <c r="M314" s="164" t="s">
        <v>1</v>
      </c>
      <c r="N314" s="165" t="s">
        <v>39</v>
      </c>
      <c r="P314" s="151">
        <f t="shared" si="101"/>
        <v>0</v>
      </c>
      <c r="Q314" s="151">
        <v>1E-4</v>
      </c>
      <c r="R314" s="151">
        <f t="shared" si="102"/>
        <v>3.2000000000000002E-3</v>
      </c>
      <c r="S314" s="151">
        <v>0</v>
      </c>
      <c r="T314" s="152">
        <f t="shared" si="103"/>
        <v>0</v>
      </c>
      <c r="AR314" s="153" t="s">
        <v>293</v>
      </c>
      <c r="AT314" s="153" t="s">
        <v>220</v>
      </c>
      <c r="AU314" s="153" t="s">
        <v>85</v>
      </c>
      <c r="AY314" s="14" t="s">
        <v>160</v>
      </c>
      <c r="BE314" s="154">
        <f t="shared" si="104"/>
        <v>0</v>
      </c>
      <c r="BF314" s="154">
        <f t="shared" si="105"/>
        <v>0</v>
      </c>
      <c r="BG314" s="154">
        <f t="shared" si="106"/>
        <v>0</v>
      </c>
      <c r="BH314" s="154">
        <f t="shared" si="107"/>
        <v>0</v>
      </c>
      <c r="BI314" s="154">
        <f t="shared" si="108"/>
        <v>0</v>
      </c>
      <c r="BJ314" s="14" t="s">
        <v>85</v>
      </c>
      <c r="BK314" s="154">
        <f t="shared" si="109"/>
        <v>0</v>
      </c>
      <c r="BL314" s="14" t="s">
        <v>224</v>
      </c>
      <c r="BM314" s="153" t="s">
        <v>788</v>
      </c>
    </row>
    <row r="315" spans="2:65" s="1" customFormat="1" ht="37.75" customHeight="1">
      <c r="B315" s="140"/>
      <c r="C315" s="155" t="s">
        <v>789</v>
      </c>
      <c r="D315" s="155" t="s">
        <v>220</v>
      </c>
      <c r="E315" s="156" t="s">
        <v>790</v>
      </c>
      <c r="F315" s="157" t="s">
        <v>791</v>
      </c>
      <c r="G315" s="158" t="s">
        <v>253</v>
      </c>
      <c r="H315" s="159">
        <v>32</v>
      </c>
      <c r="I315" s="160"/>
      <c r="J315" s="161">
        <f t="shared" si="100"/>
        <v>0</v>
      </c>
      <c r="K315" s="162"/>
      <c r="L315" s="163"/>
      <c r="M315" s="164" t="s">
        <v>1</v>
      </c>
      <c r="N315" s="165" t="s">
        <v>39</v>
      </c>
      <c r="P315" s="151">
        <f t="shared" si="101"/>
        <v>0</v>
      </c>
      <c r="Q315" s="151">
        <v>1E-4</v>
      </c>
      <c r="R315" s="151">
        <f t="shared" si="102"/>
        <v>3.2000000000000002E-3</v>
      </c>
      <c r="S315" s="151">
        <v>0</v>
      </c>
      <c r="T315" s="152">
        <f t="shared" si="103"/>
        <v>0</v>
      </c>
      <c r="AR315" s="153" t="s">
        <v>293</v>
      </c>
      <c r="AT315" s="153" t="s">
        <v>220</v>
      </c>
      <c r="AU315" s="153" t="s">
        <v>85</v>
      </c>
      <c r="AY315" s="14" t="s">
        <v>160</v>
      </c>
      <c r="BE315" s="154">
        <f t="shared" si="104"/>
        <v>0</v>
      </c>
      <c r="BF315" s="154">
        <f t="shared" si="105"/>
        <v>0</v>
      </c>
      <c r="BG315" s="154">
        <f t="shared" si="106"/>
        <v>0</v>
      </c>
      <c r="BH315" s="154">
        <f t="shared" si="107"/>
        <v>0</v>
      </c>
      <c r="BI315" s="154">
        <f t="shared" si="108"/>
        <v>0</v>
      </c>
      <c r="BJ315" s="14" t="s">
        <v>85</v>
      </c>
      <c r="BK315" s="154">
        <f t="shared" si="109"/>
        <v>0</v>
      </c>
      <c r="BL315" s="14" t="s">
        <v>224</v>
      </c>
      <c r="BM315" s="153" t="s">
        <v>792</v>
      </c>
    </row>
    <row r="316" spans="2:65" s="1" customFormat="1" ht="16.5" customHeight="1">
      <c r="B316" s="140"/>
      <c r="C316" s="155" t="s">
        <v>793</v>
      </c>
      <c r="D316" s="155" t="s">
        <v>220</v>
      </c>
      <c r="E316" s="156" t="s">
        <v>794</v>
      </c>
      <c r="F316" s="157" t="s">
        <v>795</v>
      </c>
      <c r="G316" s="158" t="s">
        <v>253</v>
      </c>
      <c r="H316" s="159">
        <v>1</v>
      </c>
      <c r="I316" s="160"/>
      <c r="J316" s="161">
        <f t="shared" si="100"/>
        <v>0</v>
      </c>
      <c r="K316" s="162"/>
      <c r="L316" s="163"/>
      <c r="M316" s="164" t="s">
        <v>1</v>
      </c>
      <c r="N316" s="165" t="s">
        <v>39</v>
      </c>
      <c r="P316" s="151">
        <f t="shared" si="101"/>
        <v>0</v>
      </c>
      <c r="Q316" s="151">
        <v>1.49E-2</v>
      </c>
      <c r="R316" s="151">
        <f t="shared" si="102"/>
        <v>1.49E-2</v>
      </c>
      <c r="S316" s="151">
        <v>0</v>
      </c>
      <c r="T316" s="152">
        <f t="shared" si="103"/>
        <v>0</v>
      </c>
      <c r="AR316" s="153" t="s">
        <v>293</v>
      </c>
      <c r="AT316" s="153" t="s">
        <v>220</v>
      </c>
      <c r="AU316" s="153" t="s">
        <v>85</v>
      </c>
      <c r="AY316" s="14" t="s">
        <v>160</v>
      </c>
      <c r="BE316" s="154">
        <f t="shared" si="104"/>
        <v>0</v>
      </c>
      <c r="BF316" s="154">
        <f t="shared" si="105"/>
        <v>0</v>
      </c>
      <c r="BG316" s="154">
        <f t="shared" si="106"/>
        <v>0</v>
      </c>
      <c r="BH316" s="154">
        <f t="shared" si="107"/>
        <v>0</v>
      </c>
      <c r="BI316" s="154">
        <f t="shared" si="108"/>
        <v>0</v>
      </c>
      <c r="BJ316" s="14" t="s">
        <v>85</v>
      </c>
      <c r="BK316" s="154">
        <f t="shared" si="109"/>
        <v>0</v>
      </c>
      <c r="BL316" s="14" t="s">
        <v>224</v>
      </c>
      <c r="BM316" s="153" t="s">
        <v>796</v>
      </c>
    </row>
    <row r="317" spans="2:65" s="1" customFormat="1" ht="24.25" customHeight="1">
      <c r="B317" s="140"/>
      <c r="C317" s="155" t="s">
        <v>797</v>
      </c>
      <c r="D317" s="155" t="s">
        <v>220</v>
      </c>
      <c r="E317" s="156" t="s">
        <v>798</v>
      </c>
      <c r="F317" s="157" t="s">
        <v>799</v>
      </c>
      <c r="G317" s="158" t="s">
        <v>253</v>
      </c>
      <c r="H317" s="159">
        <v>2</v>
      </c>
      <c r="I317" s="160"/>
      <c r="J317" s="161">
        <f t="shared" si="100"/>
        <v>0</v>
      </c>
      <c r="K317" s="162"/>
      <c r="L317" s="163"/>
      <c r="M317" s="164" t="s">
        <v>1</v>
      </c>
      <c r="N317" s="165" t="s">
        <v>39</v>
      </c>
      <c r="P317" s="151">
        <f t="shared" si="101"/>
        <v>0</v>
      </c>
      <c r="Q317" s="151">
        <v>1.49E-2</v>
      </c>
      <c r="R317" s="151">
        <f t="shared" si="102"/>
        <v>2.98E-2</v>
      </c>
      <c r="S317" s="151">
        <v>0</v>
      </c>
      <c r="T317" s="152">
        <f t="shared" si="103"/>
        <v>0</v>
      </c>
      <c r="AR317" s="153" t="s">
        <v>293</v>
      </c>
      <c r="AT317" s="153" t="s">
        <v>220</v>
      </c>
      <c r="AU317" s="153" t="s">
        <v>85</v>
      </c>
      <c r="AY317" s="14" t="s">
        <v>160</v>
      </c>
      <c r="BE317" s="154">
        <f t="shared" si="104"/>
        <v>0</v>
      </c>
      <c r="BF317" s="154">
        <f t="shared" si="105"/>
        <v>0</v>
      </c>
      <c r="BG317" s="154">
        <f t="shared" si="106"/>
        <v>0</v>
      </c>
      <c r="BH317" s="154">
        <f t="shared" si="107"/>
        <v>0</v>
      </c>
      <c r="BI317" s="154">
        <f t="shared" si="108"/>
        <v>0</v>
      </c>
      <c r="BJ317" s="14" t="s">
        <v>85</v>
      </c>
      <c r="BK317" s="154">
        <f t="shared" si="109"/>
        <v>0</v>
      </c>
      <c r="BL317" s="14" t="s">
        <v>224</v>
      </c>
      <c r="BM317" s="153" t="s">
        <v>800</v>
      </c>
    </row>
    <row r="318" spans="2:65" s="1" customFormat="1" ht="16.5" customHeight="1">
      <c r="B318" s="140"/>
      <c r="C318" s="155" t="s">
        <v>801</v>
      </c>
      <c r="D318" s="155" t="s">
        <v>220</v>
      </c>
      <c r="E318" s="156" t="s">
        <v>802</v>
      </c>
      <c r="F318" s="157" t="s">
        <v>803</v>
      </c>
      <c r="G318" s="158" t="s">
        <v>253</v>
      </c>
      <c r="H318" s="159">
        <v>1</v>
      </c>
      <c r="I318" s="160"/>
      <c r="J318" s="161">
        <f t="shared" si="100"/>
        <v>0</v>
      </c>
      <c r="K318" s="162"/>
      <c r="L318" s="163"/>
      <c r="M318" s="164" t="s">
        <v>1</v>
      </c>
      <c r="N318" s="165" t="s">
        <v>39</v>
      </c>
      <c r="P318" s="151">
        <f t="shared" si="101"/>
        <v>0</v>
      </c>
      <c r="Q318" s="151">
        <v>1.49E-2</v>
      </c>
      <c r="R318" s="151">
        <f t="shared" si="102"/>
        <v>1.49E-2</v>
      </c>
      <c r="S318" s="151">
        <v>0</v>
      </c>
      <c r="T318" s="152">
        <f t="shared" si="103"/>
        <v>0</v>
      </c>
      <c r="AR318" s="153" t="s">
        <v>293</v>
      </c>
      <c r="AT318" s="153" t="s">
        <v>220</v>
      </c>
      <c r="AU318" s="153" t="s">
        <v>85</v>
      </c>
      <c r="AY318" s="14" t="s">
        <v>160</v>
      </c>
      <c r="BE318" s="154">
        <f t="shared" si="104"/>
        <v>0</v>
      </c>
      <c r="BF318" s="154">
        <f t="shared" si="105"/>
        <v>0</v>
      </c>
      <c r="BG318" s="154">
        <f t="shared" si="106"/>
        <v>0</v>
      </c>
      <c r="BH318" s="154">
        <f t="shared" si="107"/>
        <v>0</v>
      </c>
      <c r="BI318" s="154">
        <f t="shared" si="108"/>
        <v>0</v>
      </c>
      <c r="BJ318" s="14" t="s">
        <v>85</v>
      </c>
      <c r="BK318" s="154">
        <f t="shared" si="109"/>
        <v>0</v>
      </c>
      <c r="BL318" s="14" t="s">
        <v>224</v>
      </c>
      <c r="BM318" s="153" t="s">
        <v>804</v>
      </c>
    </row>
    <row r="319" spans="2:65" s="1" customFormat="1" ht="24.25" customHeight="1">
      <c r="B319" s="140"/>
      <c r="C319" s="155" t="s">
        <v>805</v>
      </c>
      <c r="D319" s="155" t="s">
        <v>220</v>
      </c>
      <c r="E319" s="156" t="s">
        <v>806</v>
      </c>
      <c r="F319" s="157" t="s">
        <v>807</v>
      </c>
      <c r="G319" s="158" t="s">
        <v>253</v>
      </c>
      <c r="H319" s="159">
        <v>1</v>
      </c>
      <c r="I319" s="160"/>
      <c r="J319" s="161">
        <f t="shared" si="100"/>
        <v>0</v>
      </c>
      <c r="K319" s="162"/>
      <c r="L319" s="163"/>
      <c r="M319" s="164" t="s">
        <v>1</v>
      </c>
      <c r="N319" s="165" t="s">
        <v>39</v>
      </c>
      <c r="P319" s="151">
        <f t="shared" si="101"/>
        <v>0</v>
      </c>
      <c r="Q319" s="151">
        <v>1.49E-2</v>
      </c>
      <c r="R319" s="151">
        <f t="shared" si="102"/>
        <v>1.49E-2</v>
      </c>
      <c r="S319" s="151">
        <v>0</v>
      </c>
      <c r="T319" s="152">
        <f t="shared" si="103"/>
        <v>0</v>
      </c>
      <c r="AR319" s="153" t="s">
        <v>293</v>
      </c>
      <c r="AT319" s="153" t="s">
        <v>220</v>
      </c>
      <c r="AU319" s="153" t="s">
        <v>85</v>
      </c>
      <c r="AY319" s="14" t="s">
        <v>160</v>
      </c>
      <c r="BE319" s="154">
        <f t="shared" si="104"/>
        <v>0</v>
      </c>
      <c r="BF319" s="154">
        <f t="shared" si="105"/>
        <v>0</v>
      </c>
      <c r="BG319" s="154">
        <f t="shared" si="106"/>
        <v>0</v>
      </c>
      <c r="BH319" s="154">
        <f t="shared" si="107"/>
        <v>0</v>
      </c>
      <c r="BI319" s="154">
        <f t="shared" si="108"/>
        <v>0</v>
      </c>
      <c r="BJ319" s="14" t="s">
        <v>85</v>
      </c>
      <c r="BK319" s="154">
        <f t="shared" si="109"/>
        <v>0</v>
      </c>
      <c r="BL319" s="14" t="s">
        <v>224</v>
      </c>
      <c r="BM319" s="153" t="s">
        <v>808</v>
      </c>
    </row>
    <row r="320" spans="2:65" s="1" customFormat="1" ht="33" customHeight="1">
      <c r="B320" s="140"/>
      <c r="C320" s="141" t="s">
        <v>809</v>
      </c>
      <c r="D320" s="141" t="s">
        <v>162</v>
      </c>
      <c r="E320" s="142" t="s">
        <v>810</v>
      </c>
      <c r="F320" s="143" t="s">
        <v>811</v>
      </c>
      <c r="G320" s="144" t="s">
        <v>737</v>
      </c>
      <c r="H320" s="145">
        <v>506</v>
      </c>
      <c r="I320" s="146"/>
      <c r="J320" s="147">
        <f t="shared" si="100"/>
        <v>0</v>
      </c>
      <c r="K320" s="148"/>
      <c r="L320" s="29"/>
      <c r="M320" s="149" t="s">
        <v>1</v>
      </c>
      <c r="N320" s="150" t="s">
        <v>39</v>
      </c>
      <c r="P320" s="151">
        <f t="shared" si="101"/>
        <v>0</v>
      </c>
      <c r="Q320" s="151">
        <v>0</v>
      </c>
      <c r="R320" s="151">
        <f t="shared" si="102"/>
        <v>0</v>
      </c>
      <c r="S320" s="151">
        <v>0</v>
      </c>
      <c r="T320" s="152">
        <f t="shared" si="103"/>
        <v>0</v>
      </c>
      <c r="AR320" s="153" t="s">
        <v>224</v>
      </c>
      <c r="AT320" s="153" t="s">
        <v>162</v>
      </c>
      <c r="AU320" s="153" t="s">
        <v>85</v>
      </c>
      <c r="AY320" s="14" t="s">
        <v>160</v>
      </c>
      <c r="BE320" s="154">
        <f t="shared" si="104"/>
        <v>0</v>
      </c>
      <c r="BF320" s="154">
        <f t="shared" si="105"/>
        <v>0</v>
      </c>
      <c r="BG320" s="154">
        <f t="shared" si="106"/>
        <v>0</v>
      </c>
      <c r="BH320" s="154">
        <f t="shared" si="107"/>
        <v>0</v>
      </c>
      <c r="BI320" s="154">
        <f t="shared" si="108"/>
        <v>0</v>
      </c>
      <c r="BJ320" s="14" t="s">
        <v>85</v>
      </c>
      <c r="BK320" s="154">
        <f t="shared" si="109"/>
        <v>0</v>
      </c>
      <c r="BL320" s="14" t="s">
        <v>224</v>
      </c>
      <c r="BM320" s="153" t="s">
        <v>812</v>
      </c>
    </row>
    <row r="321" spans="2:65" s="1" customFormat="1" ht="33" customHeight="1">
      <c r="B321" s="140"/>
      <c r="C321" s="141" t="s">
        <v>813</v>
      </c>
      <c r="D321" s="141" t="s">
        <v>162</v>
      </c>
      <c r="E321" s="142" t="s">
        <v>814</v>
      </c>
      <c r="F321" s="143" t="s">
        <v>815</v>
      </c>
      <c r="G321" s="144" t="s">
        <v>737</v>
      </c>
      <c r="H321" s="145">
        <v>832.149</v>
      </c>
      <c r="I321" s="146"/>
      <c r="J321" s="147">
        <f t="shared" si="100"/>
        <v>0</v>
      </c>
      <c r="K321" s="148"/>
      <c r="L321" s="29"/>
      <c r="M321" s="149" t="s">
        <v>1</v>
      </c>
      <c r="N321" s="150" t="s">
        <v>39</v>
      </c>
      <c r="P321" s="151">
        <f t="shared" si="101"/>
        <v>0</v>
      </c>
      <c r="Q321" s="151">
        <v>0</v>
      </c>
      <c r="R321" s="151">
        <f t="shared" si="102"/>
        <v>0</v>
      </c>
      <c r="S321" s="151">
        <v>0</v>
      </c>
      <c r="T321" s="152">
        <f t="shared" si="103"/>
        <v>0</v>
      </c>
      <c r="AR321" s="153" t="s">
        <v>224</v>
      </c>
      <c r="AT321" s="153" t="s">
        <v>162</v>
      </c>
      <c r="AU321" s="153" t="s">
        <v>85</v>
      </c>
      <c r="AY321" s="14" t="s">
        <v>160</v>
      </c>
      <c r="BE321" s="154">
        <f t="shared" si="104"/>
        <v>0</v>
      </c>
      <c r="BF321" s="154">
        <f t="shared" si="105"/>
        <v>0</v>
      </c>
      <c r="BG321" s="154">
        <f t="shared" si="106"/>
        <v>0</v>
      </c>
      <c r="BH321" s="154">
        <f t="shared" si="107"/>
        <v>0</v>
      </c>
      <c r="BI321" s="154">
        <f t="shared" si="108"/>
        <v>0</v>
      </c>
      <c r="BJ321" s="14" t="s">
        <v>85</v>
      </c>
      <c r="BK321" s="154">
        <f t="shared" si="109"/>
        <v>0</v>
      </c>
      <c r="BL321" s="14" t="s">
        <v>224</v>
      </c>
      <c r="BM321" s="153" t="s">
        <v>816</v>
      </c>
    </row>
    <row r="322" spans="2:65" s="1" customFormat="1" ht="24.25" customHeight="1">
      <c r="B322" s="140"/>
      <c r="C322" s="141" t="s">
        <v>817</v>
      </c>
      <c r="D322" s="141" t="s">
        <v>162</v>
      </c>
      <c r="E322" s="142" t="s">
        <v>818</v>
      </c>
      <c r="F322" s="143" t="s">
        <v>819</v>
      </c>
      <c r="G322" s="144" t="s">
        <v>523</v>
      </c>
      <c r="H322" s="166"/>
      <c r="I322" s="146"/>
      <c r="J322" s="147">
        <f t="shared" si="100"/>
        <v>0</v>
      </c>
      <c r="K322" s="148"/>
      <c r="L322" s="29"/>
      <c r="M322" s="149" t="s">
        <v>1</v>
      </c>
      <c r="N322" s="150" t="s">
        <v>39</v>
      </c>
      <c r="P322" s="151">
        <f t="shared" si="101"/>
        <v>0</v>
      </c>
      <c r="Q322" s="151">
        <v>0</v>
      </c>
      <c r="R322" s="151">
        <f t="shared" si="102"/>
        <v>0</v>
      </c>
      <c r="S322" s="151">
        <v>0</v>
      </c>
      <c r="T322" s="152">
        <f t="shared" si="103"/>
        <v>0</v>
      </c>
      <c r="AR322" s="153" t="s">
        <v>224</v>
      </c>
      <c r="AT322" s="153" t="s">
        <v>162</v>
      </c>
      <c r="AU322" s="153" t="s">
        <v>85</v>
      </c>
      <c r="AY322" s="14" t="s">
        <v>160</v>
      </c>
      <c r="BE322" s="154">
        <f t="shared" si="104"/>
        <v>0</v>
      </c>
      <c r="BF322" s="154">
        <f t="shared" si="105"/>
        <v>0</v>
      </c>
      <c r="BG322" s="154">
        <f t="shared" si="106"/>
        <v>0</v>
      </c>
      <c r="BH322" s="154">
        <f t="shared" si="107"/>
        <v>0</v>
      </c>
      <c r="BI322" s="154">
        <f t="shared" si="108"/>
        <v>0</v>
      </c>
      <c r="BJ322" s="14" t="s">
        <v>85</v>
      </c>
      <c r="BK322" s="154">
        <f t="shared" si="109"/>
        <v>0</v>
      </c>
      <c r="BL322" s="14" t="s">
        <v>224</v>
      </c>
      <c r="BM322" s="153" t="s">
        <v>820</v>
      </c>
    </row>
    <row r="323" spans="2:65" s="11" customFormat="1" ht="22.75" customHeight="1">
      <c r="B323" s="128"/>
      <c r="D323" s="129" t="s">
        <v>72</v>
      </c>
      <c r="E323" s="138" t="s">
        <v>821</v>
      </c>
      <c r="F323" s="138" t="s">
        <v>822</v>
      </c>
      <c r="I323" s="131"/>
      <c r="J323" s="139">
        <f>BK323</f>
        <v>0</v>
      </c>
      <c r="L323" s="128"/>
      <c r="M323" s="133"/>
      <c r="P323" s="134">
        <f>SUM(P324:P326)</f>
        <v>0</v>
      </c>
      <c r="R323" s="134">
        <f>SUM(R324:R326)</f>
        <v>0</v>
      </c>
      <c r="T323" s="135">
        <f>SUM(T324:T326)</f>
        <v>0</v>
      </c>
      <c r="AR323" s="129" t="s">
        <v>85</v>
      </c>
      <c r="AT323" s="136" t="s">
        <v>72</v>
      </c>
      <c r="AU323" s="136" t="s">
        <v>80</v>
      </c>
      <c r="AY323" s="129" t="s">
        <v>160</v>
      </c>
      <c r="BK323" s="137">
        <f>SUM(BK324:BK326)</f>
        <v>0</v>
      </c>
    </row>
    <row r="324" spans="2:65" s="1" customFormat="1" ht="24.25" customHeight="1">
      <c r="B324" s="140"/>
      <c r="C324" s="141" t="s">
        <v>823</v>
      </c>
      <c r="D324" s="141" t="s">
        <v>162</v>
      </c>
      <c r="E324" s="142" t="s">
        <v>824</v>
      </c>
      <c r="F324" s="143" t="s">
        <v>825</v>
      </c>
      <c r="G324" s="144" t="s">
        <v>227</v>
      </c>
      <c r="H324" s="145">
        <v>202.45400000000001</v>
      </c>
      <c r="I324" s="146"/>
      <c r="J324" s="147">
        <f>ROUND(I324*H324,2)</f>
        <v>0</v>
      </c>
      <c r="K324" s="148"/>
      <c r="L324" s="29"/>
      <c r="M324" s="149" t="s">
        <v>1</v>
      </c>
      <c r="N324" s="150" t="s">
        <v>39</v>
      </c>
      <c r="P324" s="151">
        <f>O324*H324</f>
        <v>0</v>
      </c>
      <c r="Q324" s="151">
        <v>0</v>
      </c>
      <c r="R324" s="151">
        <f>Q324*H324</f>
        <v>0</v>
      </c>
      <c r="S324" s="151">
        <v>0</v>
      </c>
      <c r="T324" s="152">
        <f>S324*H324</f>
        <v>0</v>
      </c>
      <c r="AR324" s="153" t="s">
        <v>224</v>
      </c>
      <c r="AT324" s="153" t="s">
        <v>162</v>
      </c>
      <c r="AU324" s="153" t="s">
        <v>85</v>
      </c>
      <c r="AY324" s="14" t="s">
        <v>160</v>
      </c>
      <c r="BE324" s="154">
        <f>IF(N324="základná",J324,0)</f>
        <v>0</v>
      </c>
      <c r="BF324" s="154">
        <f>IF(N324="znížená",J324,0)</f>
        <v>0</v>
      </c>
      <c r="BG324" s="154">
        <f>IF(N324="zákl. prenesená",J324,0)</f>
        <v>0</v>
      </c>
      <c r="BH324" s="154">
        <f>IF(N324="zníž. prenesená",J324,0)</f>
        <v>0</v>
      </c>
      <c r="BI324" s="154">
        <f>IF(N324="nulová",J324,0)</f>
        <v>0</v>
      </c>
      <c r="BJ324" s="14" t="s">
        <v>85</v>
      </c>
      <c r="BK324" s="154">
        <f>ROUND(I324*H324,2)</f>
        <v>0</v>
      </c>
      <c r="BL324" s="14" t="s">
        <v>224</v>
      </c>
      <c r="BM324" s="153" t="s">
        <v>826</v>
      </c>
    </row>
    <row r="325" spans="2:65" s="1" customFormat="1" ht="24.25" customHeight="1">
      <c r="B325" s="140"/>
      <c r="C325" s="155" t="s">
        <v>827</v>
      </c>
      <c r="D325" s="155" t="s">
        <v>220</v>
      </c>
      <c r="E325" s="156" t="s">
        <v>828</v>
      </c>
      <c r="F325" s="157" t="s">
        <v>829</v>
      </c>
      <c r="G325" s="158" t="s">
        <v>227</v>
      </c>
      <c r="H325" s="159">
        <v>210.55199999999999</v>
      </c>
      <c r="I325" s="160"/>
      <c r="J325" s="161">
        <f>ROUND(I325*H325,2)</f>
        <v>0</v>
      </c>
      <c r="K325" s="162"/>
      <c r="L325" s="163"/>
      <c r="M325" s="164" t="s">
        <v>1</v>
      </c>
      <c r="N325" s="165" t="s">
        <v>39</v>
      </c>
      <c r="P325" s="151">
        <f>O325*H325</f>
        <v>0</v>
      </c>
      <c r="Q325" s="151">
        <v>0</v>
      </c>
      <c r="R325" s="151">
        <f>Q325*H325</f>
        <v>0</v>
      </c>
      <c r="S325" s="151">
        <v>0</v>
      </c>
      <c r="T325" s="152">
        <f>S325*H325</f>
        <v>0</v>
      </c>
      <c r="AR325" s="153" t="s">
        <v>293</v>
      </c>
      <c r="AT325" s="153" t="s">
        <v>220</v>
      </c>
      <c r="AU325" s="153" t="s">
        <v>85</v>
      </c>
      <c r="AY325" s="14" t="s">
        <v>160</v>
      </c>
      <c r="BE325" s="154">
        <f>IF(N325="základná",J325,0)</f>
        <v>0</v>
      </c>
      <c r="BF325" s="154">
        <f>IF(N325="znížená",J325,0)</f>
        <v>0</v>
      </c>
      <c r="BG325" s="154">
        <f>IF(N325="zákl. prenesená",J325,0)</f>
        <v>0</v>
      </c>
      <c r="BH325" s="154">
        <f>IF(N325="zníž. prenesená",J325,0)</f>
        <v>0</v>
      </c>
      <c r="BI325" s="154">
        <f>IF(N325="nulová",J325,0)</f>
        <v>0</v>
      </c>
      <c r="BJ325" s="14" t="s">
        <v>85</v>
      </c>
      <c r="BK325" s="154">
        <f>ROUND(I325*H325,2)</f>
        <v>0</v>
      </c>
      <c r="BL325" s="14" t="s">
        <v>224</v>
      </c>
      <c r="BM325" s="153" t="s">
        <v>830</v>
      </c>
    </row>
    <row r="326" spans="2:65" s="1" customFormat="1" ht="24.25" customHeight="1">
      <c r="B326" s="140"/>
      <c r="C326" s="141" t="s">
        <v>831</v>
      </c>
      <c r="D326" s="141" t="s">
        <v>162</v>
      </c>
      <c r="E326" s="142" t="s">
        <v>832</v>
      </c>
      <c r="F326" s="143" t="s">
        <v>833</v>
      </c>
      <c r="G326" s="144" t="s">
        <v>523</v>
      </c>
      <c r="H326" s="166"/>
      <c r="I326" s="146"/>
      <c r="J326" s="147">
        <f>ROUND(I326*H326,2)</f>
        <v>0</v>
      </c>
      <c r="K326" s="148"/>
      <c r="L326" s="29"/>
      <c r="M326" s="149" t="s">
        <v>1</v>
      </c>
      <c r="N326" s="150" t="s">
        <v>39</v>
      </c>
      <c r="P326" s="151">
        <f>O326*H326</f>
        <v>0</v>
      </c>
      <c r="Q326" s="151">
        <v>0</v>
      </c>
      <c r="R326" s="151">
        <f>Q326*H326</f>
        <v>0</v>
      </c>
      <c r="S326" s="151">
        <v>0</v>
      </c>
      <c r="T326" s="152">
        <f>S326*H326</f>
        <v>0</v>
      </c>
      <c r="AR326" s="153" t="s">
        <v>224</v>
      </c>
      <c r="AT326" s="153" t="s">
        <v>162</v>
      </c>
      <c r="AU326" s="153" t="s">
        <v>85</v>
      </c>
      <c r="AY326" s="14" t="s">
        <v>160</v>
      </c>
      <c r="BE326" s="154">
        <f>IF(N326="základná",J326,0)</f>
        <v>0</v>
      </c>
      <c r="BF326" s="154">
        <f>IF(N326="znížená",J326,0)</f>
        <v>0</v>
      </c>
      <c r="BG326" s="154">
        <f>IF(N326="zákl. prenesená",J326,0)</f>
        <v>0</v>
      </c>
      <c r="BH326" s="154">
        <f>IF(N326="zníž. prenesená",J326,0)</f>
        <v>0</v>
      </c>
      <c r="BI326" s="154">
        <f>IF(N326="nulová",J326,0)</f>
        <v>0</v>
      </c>
      <c r="BJ326" s="14" t="s">
        <v>85</v>
      </c>
      <c r="BK326" s="154">
        <f>ROUND(I326*H326,2)</f>
        <v>0</v>
      </c>
      <c r="BL326" s="14" t="s">
        <v>224</v>
      </c>
      <c r="BM326" s="153" t="s">
        <v>834</v>
      </c>
    </row>
    <row r="327" spans="2:65" s="11" customFormat="1" ht="22.75" customHeight="1">
      <c r="B327" s="128"/>
      <c r="D327" s="129" t="s">
        <v>72</v>
      </c>
      <c r="E327" s="138" t="s">
        <v>835</v>
      </c>
      <c r="F327" s="138" t="s">
        <v>836</v>
      </c>
      <c r="I327" s="131"/>
      <c r="J327" s="139">
        <f>BK327</f>
        <v>0</v>
      </c>
      <c r="L327" s="128"/>
      <c r="M327" s="133"/>
      <c r="P327" s="134">
        <f>SUM(P328:P335)</f>
        <v>0</v>
      </c>
      <c r="R327" s="134">
        <f>SUM(R328:R335)</f>
        <v>5.3181481000000002</v>
      </c>
      <c r="T327" s="135">
        <f>SUM(T328:T335)</f>
        <v>0</v>
      </c>
      <c r="AR327" s="129" t="s">
        <v>85</v>
      </c>
      <c r="AT327" s="136" t="s">
        <v>72</v>
      </c>
      <c r="AU327" s="136" t="s">
        <v>80</v>
      </c>
      <c r="AY327" s="129" t="s">
        <v>160</v>
      </c>
      <c r="BK327" s="137">
        <f>SUM(BK328:BK335)</f>
        <v>0</v>
      </c>
    </row>
    <row r="328" spans="2:65" s="1" customFormat="1" ht="16.5" customHeight="1">
      <c r="B328" s="140"/>
      <c r="C328" s="141" t="s">
        <v>837</v>
      </c>
      <c r="D328" s="141" t="s">
        <v>162</v>
      </c>
      <c r="E328" s="142" t="s">
        <v>838</v>
      </c>
      <c r="F328" s="143" t="s">
        <v>839</v>
      </c>
      <c r="G328" s="144" t="s">
        <v>227</v>
      </c>
      <c r="H328" s="145">
        <v>474.92</v>
      </c>
      <c r="I328" s="146"/>
      <c r="J328" s="147">
        <f t="shared" ref="J328:J335" si="110">ROUND(I328*H328,2)</f>
        <v>0</v>
      </c>
      <c r="K328" s="148"/>
      <c r="L328" s="29"/>
      <c r="M328" s="149" t="s">
        <v>1</v>
      </c>
      <c r="N328" s="150" t="s">
        <v>39</v>
      </c>
      <c r="P328" s="151">
        <f t="shared" ref="P328:P335" si="111">O328*H328</f>
        <v>0</v>
      </c>
      <c r="Q328" s="151">
        <v>0</v>
      </c>
      <c r="R328" s="151">
        <f t="shared" ref="R328:R335" si="112">Q328*H328</f>
        <v>0</v>
      </c>
      <c r="S328" s="151">
        <v>0</v>
      </c>
      <c r="T328" s="152">
        <f t="shared" ref="T328:T335" si="113">S328*H328</f>
        <v>0</v>
      </c>
      <c r="AR328" s="153" t="s">
        <v>224</v>
      </c>
      <c r="AT328" s="153" t="s">
        <v>162</v>
      </c>
      <c r="AU328" s="153" t="s">
        <v>85</v>
      </c>
      <c r="AY328" s="14" t="s">
        <v>160</v>
      </c>
      <c r="BE328" s="154">
        <f t="shared" ref="BE328:BE335" si="114">IF(N328="základná",J328,0)</f>
        <v>0</v>
      </c>
      <c r="BF328" s="154">
        <f t="shared" ref="BF328:BF335" si="115">IF(N328="znížená",J328,0)</f>
        <v>0</v>
      </c>
      <c r="BG328" s="154">
        <f t="shared" ref="BG328:BG335" si="116">IF(N328="zákl. prenesená",J328,0)</f>
        <v>0</v>
      </c>
      <c r="BH328" s="154">
        <f t="shared" ref="BH328:BH335" si="117">IF(N328="zníž. prenesená",J328,0)</f>
        <v>0</v>
      </c>
      <c r="BI328" s="154">
        <f t="shared" ref="BI328:BI335" si="118">IF(N328="nulová",J328,0)</f>
        <v>0</v>
      </c>
      <c r="BJ328" s="14" t="s">
        <v>85</v>
      </c>
      <c r="BK328" s="154">
        <f t="shared" ref="BK328:BK335" si="119">ROUND(I328*H328,2)</f>
        <v>0</v>
      </c>
      <c r="BL328" s="14" t="s">
        <v>224</v>
      </c>
      <c r="BM328" s="153" t="s">
        <v>840</v>
      </c>
    </row>
    <row r="329" spans="2:65" s="1" customFormat="1" ht="16.5" customHeight="1">
      <c r="B329" s="140"/>
      <c r="C329" s="155" t="s">
        <v>841</v>
      </c>
      <c r="D329" s="155" t="s">
        <v>220</v>
      </c>
      <c r="E329" s="156" t="s">
        <v>842</v>
      </c>
      <c r="F329" s="157" t="s">
        <v>843</v>
      </c>
      <c r="G329" s="158" t="s">
        <v>227</v>
      </c>
      <c r="H329" s="159">
        <v>195.25</v>
      </c>
      <c r="I329" s="160"/>
      <c r="J329" s="161">
        <f t="shared" si="110"/>
        <v>0</v>
      </c>
      <c r="K329" s="162"/>
      <c r="L329" s="163"/>
      <c r="M329" s="164" t="s">
        <v>1</v>
      </c>
      <c r="N329" s="165" t="s">
        <v>39</v>
      </c>
      <c r="P329" s="151">
        <f t="shared" si="111"/>
        <v>0</v>
      </c>
      <c r="Q329" s="151">
        <v>5.2500000000000003E-3</v>
      </c>
      <c r="R329" s="151">
        <f t="shared" si="112"/>
        <v>1.0250625</v>
      </c>
      <c r="S329" s="151">
        <v>0</v>
      </c>
      <c r="T329" s="152">
        <f t="shared" si="113"/>
        <v>0</v>
      </c>
      <c r="AR329" s="153" t="s">
        <v>293</v>
      </c>
      <c r="AT329" s="153" t="s">
        <v>220</v>
      </c>
      <c r="AU329" s="153" t="s">
        <v>85</v>
      </c>
      <c r="AY329" s="14" t="s">
        <v>160</v>
      </c>
      <c r="BE329" s="154">
        <f t="shared" si="114"/>
        <v>0</v>
      </c>
      <c r="BF329" s="154">
        <f t="shared" si="115"/>
        <v>0</v>
      </c>
      <c r="BG329" s="154">
        <f t="shared" si="116"/>
        <v>0</v>
      </c>
      <c r="BH329" s="154">
        <f t="shared" si="117"/>
        <v>0</v>
      </c>
      <c r="BI329" s="154">
        <f t="shared" si="118"/>
        <v>0</v>
      </c>
      <c r="BJ329" s="14" t="s">
        <v>85</v>
      </c>
      <c r="BK329" s="154">
        <f t="shared" si="119"/>
        <v>0</v>
      </c>
      <c r="BL329" s="14" t="s">
        <v>224</v>
      </c>
      <c r="BM329" s="153" t="s">
        <v>844</v>
      </c>
    </row>
    <row r="330" spans="2:65" s="1" customFormat="1" ht="16.5" customHeight="1">
      <c r="B330" s="140"/>
      <c r="C330" s="155" t="s">
        <v>845</v>
      </c>
      <c r="D330" s="155" t="s">
        <v>220</v>
      </c>
      <c r="E330" s="156" t="s">
        <v>846</v>
      </c>
      <c r="F330" s="157" t="s">
        <v>847</v>
      </c>
      <c r="G330" s="158" t="s">
        <v>227</v>
      </c>
      <c r="H330" s="159">
        <v>279.67</v>
      </c>
      <c r="I330" s="160"/>
      <c r="J330" s="161">
        <f t="shared" si="110"/>
        <v>0</v>
      </c>
      <c r="K330" s="162"/>
      <c r="L330" s="163"/>
      <c r="M330" s="164" t="s">
        <v>1</v>
      </c>
      <c r="N330" s="165" t="s">
        <v>39</v>
      </c>
      <c r="P330" s="151">
        <f t="shared" si="111"/>
        <v>0</v>
      </c>
      <c r="Q330" s="151">
        <v>5.2500000000000003E-3</v>
      </c>
      <c r="R330" s="151">
        <f t="shared" si="112"/>
        <v>1.4682675000000003</v>
      </c>
      <c r="S330" s="151">
        <v>0</v>
      </c>
      <c r="T330" s="152">
        <f t="shared" si="113"/>
        <v>0</v>
      </c>
      <c r="AR330" s="153" t="s">
        <v>293</v>
      </c>
      <c r="AT330" s="153" t="s">
        <v>220</v>
      </c>
      <c r="AU330" s="153" t="s">
        <v>85</v>
      </c>
      <c r="AY330" s="14" t="s">
        <v>160</v>
      </c>
      <c r="BE330" s="154">
        <f t="shared" si="114"/>
        <v>0</v>
      </c>
      <c r="BF330" s="154">
        <f t="shared" si="115"/>
        <v>0</v>
      </c>
      <c r="BG330" s="154">
        <f t="shared" si="116"/>
        <v>0</v>
      </c>
      <c r="BH330" s="154">
        <f t="shared" si="117"/>
        <v>0</v>
      </c>
      <c r="BI330" s="154">
        <f t="shared" si="118"/>
        <v>0</v>
      </c>
      <c r="BJ330" s="14" t="s">
        <v>85</v>
      </c>
      <c r="BK330" s="154">
        <f t="shared" si="119"/>
        <v>0</v>
      </c>
      <c r="BL330" s="14" t="s">
        <v>224</v>
      </c>
      <c r="BM330" s="153" t="s">
        <v>848</v>
      </c>
    </row>
    <row r="331" spans="2:65" s="1" customFormat="1" ht="16.5" customHeight="1">
      <c r="B331" s="140"/>
      <c r="C331" s="141" t="s">
        <v>849</v>
      </c>
      <c r="D331" s="141" t="s">
        <v>162</v>
      </c>
      <c r="E331" s="142" t="s">
        <v>850</v>
      </c>
      <c r="F331" s="143" t="s">
        <v>851</v>
      </c>
      <c r="G331" s="144" t="s">
        <v>227</v>
      </c>
      <c r="H331" s="145">
        <v>474.92</v>
      </c>
      <c r="I331" s="146"/>
      <c r="J331" s="147">
        <f t="shared" si="110"/>
        <v>0</v>
      </c>
      <c r="K331" s="148"/>
      <c r="L331" s="29"/>
      <c r="M331" s="149" t="s">
        <v>1</v>
      </c>
      <c r="N331" s="150" t="s">
        <v>39</v>
      </c>
      <c r="P331" s="151">
        <f t="shared" si="111"/>
        <v>0</v>
      </c>
      <c r="Q331" s="151">
        <v>4.4999999999999999E-4</v>
      </c>
      <c r="R331" s="151">
        <f t="shared" si="112"/>
        <v>0.21371400000000002</v>
      </c>
      <c r="S331" s="151">
        <v>0</v>
      </c>
      <c r="T331" s="152">
        <f t="shared" si="113"/>
        <v>0</v>
      </c>
      <c r="AR331" s="153" t="s">
        <v>224</v>
      </c>
      <c r="AT331" s="153" t="s">
        <v>162</v>
      </c>
      <c r="AU331" s="153" t="s">
        <v>85</v>
      </c>
      <c r="AY331" s="14" t="s">
        <v>160</v>
      </c>
      <c r="BE331" s="154">
        <f t="shared" si="114"/>
        <v>0</v>
      </c>
      <c r="BF331" s="154">
        <f t="shared" si="115"/>
        <v>0</v>
      </c>
      <c r="BG331" s="154">
        <f t="shared" si="116"/>
        <v>0</v>
      </c>
      <c r="BH331" s="154">
        <f t="shared" si="117"/>
        <v>0</v>
      </c>
      <c r="BI331" s="154">
        <f t="shared" si="118"/>
        <v>0</v>
      </c>
      <c r="BJ331" s="14" t="s">
        <v>85</v>
      </c>
      <c r="BK331" s="154">
        <f t="shared" si="119"/>
        <v>0</v>
      </c>
      <c r="BL331" s="14" t="s">
        <v>224</v>
      </c>
      <c r="BM331" s="153" t="s">
        <v>852</v>
      </c>
    </row>
    <row r="332" spans="2:65" s="1" customFormat="1" ht="16.5" customHeight="1">
      <c r="B332" s="140"/>
      <c r="C332" s="155" t="s">
        <v>853</v>
      </c>
      <c r="D332" s="155" t="s">
        <v>220</v>
      </c>
      <c r="E332" s="156" t="s">
        <v>854</v>
      </c>
      <c r="F332" s="157" t="s">
        <v>855</v>
      </c>
      <c r="G332" s="158" t="s">
        <v>227</v>
      </c>
      <c r="H332" s="159">
        <v>498.666</v>
      </c>
      <c r="I332" s="160"/>
      <c r="J332" s="161">
        <f t="shared" si="110"/>
        <v>0</v>
      </c>
      <c r="K332" s="162"/>
      <c r="L332" s="163"/>
      <c r="M332" s="164" t="s">
        <v>1</v>
      </c>
      <c r="N332" s="165" t="s">
        <v>39</v>
      </c>
      <c r="P332" s="151">
        <f t="shared" si="111"/>
        <v>0</v>
      </c>
      <c r="Q332" s="151">
        <v>7.5000000000000002E-4</v>
      </c>
      <c r="R332" s="151">
        <f t="shared" si="112"/>
        <v>0.37399949999999998</v>
      </c>
      <c r="S332" s="151">
        <v>0</v>
      </c>
      <c r="T332" s="152">
        <f t="shared" si="113"/>
        <v>0</v>
      </c>
      <c r="AR332" s="153" t="s">
        <v>293</v>
      </c>
      <c r="AT332" s="153" t="s">
        <v>220</v>
      </c>
      <c r="AU332" s="153" t="s">
        <v>85</v>
      </c>
      <c r="AY332" s="14" t="s">
        <v>160</v>
      </c>
      <c r="BE332" s="154">
        <f t="shared" si="114"/>
        <v>0</v>
      </c>
      <c r="BF332" s="154">
        <f t="shared" si="115"/>
        <v>0</v>
      </c>
      <c r="BG332" s="154">
        <f t="shared" si="116"/>
        <v>0</v>
      </c>
      <c r="BH332" s="154">
        <f t="shared" si="117"/>
        <v>0</v>
      </c>
      <c r="BI332" s="154">
        <f t="shared" si="118"/>
        <v>0</v>
      </c>
      <c r="BJ332" s="14" t="s">
        <v>85</v>
      </c>
      <c r="BK332" s="154">
        <f t="shared" si="119"/>
        <v>0</v>
      </c>
      <c r="BL332" s="14" t="s">
        <v>224</v>
      </c>
      <c r="BM332" s="153" t="s">
        <v>856</v>
      </c>
    </row>
    <row r="333" spans="2:65" s="1" customFormat="1" ht="24.25" customHeight="1">
      <c r="B333" s="140"/>
      <c r="C333" s="141" t="s">
        <v>857</v>
      </c>
      <c r="D333" s="141" t="s">
        <v>162</v>
      </c>
      <c r="E333" s="142" t="s">
        <v>858</v>
      </c>
      <c r="F333" s="143" t="s">
        <v>859</v>
      </c>
      <c r="G333" s="144" t="s">
        <v>227</v>
      </c>
      <c r="H333" s="145">
        <v>110.3</v>
      </c>
      <c r="I333" s="146"/>
      <c r="J333" s="147">
        <f t="shared" si="110"/>
        <v>0</v>
      </c>
      <c r="K333" s="148"/>
      <c r="L333" s="29"/>
      <c r="M333" s="149" t="s">
        <v>1</v>
      </c>
      <c r="N333" s="150" t="s">
        <v>39</v>
      </c>
      <c r="P333" s="151">
        <f t="shared" si="111"/>
        <v>0</v>
      </c>
      <c r="Q333" s="151">
        <v>2.9999999999999997E-4</v>
      </c>
      <c r="R333" s="151">
        <f t="shared" si="112"/>
        <v>3.3089999999999994E-2</v>
      </c>
      <c r="S333" s="151">
        <v>0</v>
      </c>
      <c r="T333" s="152">
        <f t="shared" si="113"/>
        <v>0</v>
      </c>
      <c r="AR333" s="153" t="s">
        <v>224</v>
      </c>
      <c r="AT333" s="153" t="s">
        <v>162</v>
      </c>
      <c r="AU333" s="153" t="s">
        <v>85</v>
      </c>
      <c r="AY333" s="14" t="s">
        <v>160</v>
      </c>
      <c r="BE333" s="154">
        <f t="shared" si="114"/>
        <v>0</v>
      </c>
      <c r="BF333" s="154">
        <f t="shared" si="115"/>
        <v>0</v>
      </c>
      <c r="BG333" s="154">
        <f t="shared" si="116"/>
        <v>0</v>
      </c>
      <c r="BH333" s="154">
        <f t="shared" si="117"/>
        <v>0</v>
      </c>
      <c r="BI333" s="154">
        <f t="shared" si="118"/>
        <v>0</v>
      </c>
      <c r="BJ333" s="14" t="s">
        <v>85</v>
      </c>
      <c r="BK333" s="154">
        <f t="shared" si="119"/>
        <v>0</v>
      </c>
      <c r="BL333" s="14" t="s">
        <v>224</v>
      </c>
      <c r="BM333" s="153" t="s">
        <v>860</v>
      </c>
    </row>
    <row r="334" spans="2:65" s="1" customFormat="1" ht="16.5" customHeight="1">
      <c r="B334" s="140"/>
      <c r="C334" s="155" t="s">
        <v>861</v>
      </c>
      <c r="D334" s="155" t="s">
        <v>220</v>
      </c>
      <c r="E334" s="156" t="s">
        <v>862</v>
      </c>
      <c r="F334" s="157" t="s">
        <v>863</v>
      </c>
      <c r="G334" s="158" t="s">
        <v>227</v>
      </c>
      <c r="H334" s="159">
        <v>113.60899999999999</v>
      </c>
      <c r="I334" s="160"/>
      <c r="J334" s="161">
        <f t="shared" si="110"/>
        <v>0</v>
      </c>
      <c r="K334" s="162"/>
      <c r="L334" s="163"/>
      <c r="M334" s="164" t="s">
        <v>1</v>
      </c>
      <c r="N334" s="165" t="s">
        <v>39</v>
      </c>
      <c r="P334" s="151">
        <f t="shared" si="111"/>
        <v>0</v>
      </c>
      <c r="Q334" s="151">
        <v>1.9400000000000001E-2</v>
      </c>
      <c r="R334" s="151">
        <f t="shared" si="112"/>
        <v>2.2040145999999998</v>
      </c>
      <c r="S334" s="151">
        <v>0</v>
      </c>
      <c r="T334" s="152">
        <f t="shared" si="113"/>
        <v>0</v>
      </c>
      <c r="AR334" s="153" t="s">
        <v>293</v>
      </c>
      <c r="AT334" s="153" t="s">
        <v>220</v>
      </c>
      <c r="AU334" s="153" t="s">
        <v>85</v>
      </c>
      <c r="AY334" s="14" t="s">
        <v>160</v>
      </c>
      <c r="BE334" s="154">
        <f t="shared" si="114"/>
        <v>0</v>
      </c>
      <c r="BF334" s="154">
        <f t="shared" si="115"/>
        <v>0</v>
      </c>
      <c r="BG334" s="154">
        <f t="shared" si="116"/>
        <v>0</v>
      </c>
      <c r="BH334" s="154">
        <f t="shared" si="117"/>
        <v>0</v>
      </c>
      <c r="BI334" s="154">
        <f t="shared" si="118"/>
        <v>0</v>
      </c>
      <c r="BJ334" s="14" t="s">
        <v>85</v>
      </c>
      <c r="BK334" s="154">
        <f t="shared" si="119"/>
        <v>0</v>
      </c>
      <c r="BL334" s="14" t="s">
        <v>224</v>
      </c>
      <c r="BM334" s="153" t="s">
        <v>864</v>
      </c>
    </row>
    <row r="335" spans="2:65" s="1" customFormat="1" ht="24.25" customHeight="1">
      <c r="B335" s="140"/>
      <c r="C335" s="141" t="s">
        <v>865</v>
      </c>
      <c r="D335" s="141" t="s">
        <v>162</v>
      </c>
      <c r="E335" s="142" t="s">
        <v>866</v>
      </c>
      <c r="F335" s="143" t="s">
        <v>867</v>
      </c>
      <c r="G335" s="144" t="s">
        <v>523</v>
      </c>
      <c r="H335" s="166"/>
      <c r="I335" s="146"/>
      <c r="J335" s="147">
        <f t="shared" si="110"/>
        <v>0</v>
      </c>
      <c r="K335" s="148"/>
      <c r="L335" s="29"/>
      <c r="M335" s="149" t="s">
        <v>1</v>
      </c>
      <c r="N335" s="150" t="s">
        <v>39</v>
      </c>
      <c r="P335" s="151">
        <f t="shared" si="111"/>
        <v>0</v>
      </c>
      <c r="Q335" s="151">
        <v>0</v>
      </c>
      <c r="R335" s="151">
        <f t="shared" si="112"/>
        <v>0</v>
      </c>
      <c r="S335" s="151">
        <v>0</v>
      </c>
      <c r="T335" s="152">
        <f t="shared" si="113"/>
        <v>0</v>
      </c>
      <c r="AR335" s="153" t="s">
        <v>224</v>
      </c>
      <c r="AT335" s="153" t="s">
        <v>162</v>
      </c>
      <c r="AU335" s="153" t="s">
        <v>85</v>
      </c>
      <c r="AY335" s="14" t="s">
        <v>160</v>
      </c>
      <c r="BE335" s="154">
        <f t="shared" si="114"/>
        <v>0</v>
      </c>
      <c r="BF335" s="154">
        <f t="shared" si="115"/>
        <v>0</v>
      </c>
      <c r="BG335" s="154">
        <f t="shared" si="116"/>
        <v>0</v>
      </c>
      <c r="BH335" s="154">
        <f t="shared" si="117"/>
        <v>0</v>
      </c>
      <c r="BI335" s="154">
        <f t="shared" si="118"/>
        <v>0</v>
      </c>
      <c r="BJ335" s="14" t="s">
        <v>85</v>
      </c>
      <c r="BK335" s="154">
        <f t="shared" si="119"/>
        <v>0</v>
      </c>
      <c r="BL335" s="14" t="s">
        <v>224</v>
      </c>
      <c r="BM335" s="153" t="s">
        <v>868</v>
      </c>
    </row>
    <row r="336" spans="2:65" s="11" customFormat="1" ht="22.75" customHeight="1">
      <c r="B336" s="128"/>
      <c r="D336" s="129" t="s">
        <v>72</v>
      </c>
      <c r="E336" s="138" t="s">
        <v>869</v>
      </c>
      <c r="F336" s="138" t="s">
        <v>870</v>
      </c>
      <c r="I336" s="131"/>
      <c r="J336" s="139">
        <f>BK336</f>
        <v>0</v>
      </c>
      <c r="L336" s="128"/>
      <c r="M336" s="133"/>
      <c r="P336" s="134">
        <f>SUM(P337:P339)</f>
        <v>0</v>
      </c>
      <c r="R336" s="134">
        <f>SUM(R337:R339)</f>
        <v>4.8299999999999996E-2</v>
      </c>
      <c r="T336" s="135">
        <f>SUM(T337:T339)</f>
        <v>0</v>
      </c>
      <c r="AR336" s="129" t="s">
        <v>85</v>
      </c>
      <c r="AT336" s="136" t="s">
        <v>72</v>
      </c>
      <c r="AU336" s="136" t="s">
        <v>80</v>
      </c>
      <c r="AY336" s="129" t="s">
        <v>160</v>
      </c>
      <c r="BK336" s="137">
        <f>SUM(BK337:BK339)</f>
        <v>0</v>
      </c>
    </row>
    <row r="337" spans="2:65" s="1" customFormat="1" ht="24.25" customHeight="1">
      <c r="B337" s="140"/>
      <c r="C337" s="141" t="s">
        <v>871</v>
      </c>
      <c r="D337" s="141" t="s">
        <v>162</v>
      </c>
      <c r="E337" s="142" t="s">
        <v>872</v>
      </c>
      <c r="F337" s="143" t="s">
        <v>873</v>
      </c>
      <c r="G337" s="144" t="s">
        <v>227</v>
      </c>
      <c r="H337" s="145">
        <v>14</v>
      </c>
      <c r="I337" s="146"/>
      <c r="J337" s="147">
        <f>ROUND(I337*H337,2)</f>
        <v>0</v>
      </c>
      <c r="K337" s="148"/>
      <c r="L337" s="29"/>
      <c r="M337" s="149" t="s">
        <v>1</v>
      </c>
      <c r="N337" s="150" t="s">
        <v>39</v>
      </c>
      <c r="P337" s="151">
        <f>O337*H337</f>
        <v>0</v>
      </c>
      <c r="Q337" s="151">
        <v>3.4499999999999999E-3</v>
      </c>
      <c r="R337" s="151">
        <f>Q337*H337</f>
        <v>4.8299999999999996E-2</v>
      </c>
      <c r="S337" s="151">
        <v>0</v>
      </c>
      <c r="T337" s="152">
        <f>S337*H337</f>
        <v>0</v>
      </c>
      <c r="AR337" s="153" t="s">
        <v>224</v>
      </c>
      <c r="AT337" s="153" t="s">
        <v>162</v>
      </c>
      <c r="AU337" s="153" t="s">
        <v>85</v>
      </c>
      <c r="AY337" s="14" t="s">
        <v>160</v>
      </c>
      <c r="BE337" s="154">
        <f>IF(N337="základná",J337,0)</f>
        <v>0</v>
      </c>
      <c r="BF337" s="154">
        <f>IF(N337="znížená",J337,0)</f>
        <v>0</v>
      </c>
      <c r="BG337" s="154">
        <f>IF(N337="zákl. prenesená",J337,0)</f>
        <v>0</v>
      </c>
      <c r="BH337" s="154">
        <f>IF(N337="zníž. prenesená",J337,0)</f>
        <v>0</v>
      </c>
      <c r="BI337" s="154">
        <f>IF(N337="nulová",J337,0)</f>
        <v>0</v>
      </c>
      <c r="BJ337" s="14" t="s">
        <v>85</v>
      </c>
      <c r="BK337" s="154">
        <f>ROUND(I337*H337,2)</f>
        <v>0</v>
      </c>
      <c r="BL337" s="14" t="s">
        <v>224</v>
      </c>
      <c r="BM337" s="153" t="s">
        <v>874</v>
      </c>
    </row>
    <row r="338" spans="2:65" s="1" customFormat="1" ht="24.25" customHeight="1">
      <c r="B338" s="140"/>
      <c r="C338" s="155" t="s">
        <v>875</v>
      </c>
      <c r="D338" s="155" t="s">
        <v>220</v>
      </c>
      <c r="E338" s="156" t="s">
        <v>876</v>
      </c>
      <c r="F338" s="157" t="s">
        <v>877</v>
      </c>
      <c r="G338" s="158" t="s">
        <v>227</v>
      </c>
      <c r="H338" s="159">
        <v>14.56</v>
      </c>
      <c r="I338" s="160"/>
      <c r="J338" s="161">
        <f>ROUND(I338*H338,2)</f>
        <v>0</v>
      </c>
      <c r="K338" s="162"/>
      <c r="L338" s="163"/>
      <c r="M338" s="164" t="s">
        <v>1</v>
      </c>
      <c r="N338" s="165" t="s">
        <v>39</v>
      </c>
      <c r="P338" s="151">
        <f>O338*H338</f>
        <v>0</v>
      </c>
      <c r="Q338" s="151">
        <v>0</v>
      </c>
      <c r="R338" s="151">
        <f>Q338*H338</f>
        <v>0</v>
      </c>
      <c r="S338" s="151">
        <v>0</v>
      </c>
      <c r="T338" s="152">
        <f>S338*H338</f>
        <v>0</v>
      </c>
      <c r="AR338" s="153" t="s">
        <v>293</v>
      </c>
      <c r="AT338" s="153" t="s">
        <v>220</v>
      </c>
      <c r="AU338" s="153" t="s">
        <v>85</v>
      </c>
      <c r="AY338" s="14" t="s">
        <v>160</v>
      </c>
      <c r="BE338" s="154">
        <f>IF(N338="základná",J338,0)</f>
        <v>0</v>
      </c>
      <c r="BF338" s="154">
        <f>IF(N338="znížená",J338,0)</f>
        <v>0</v>
      </c>
      <c r="BG338" s="154">
        <f>IF(N338="zákl. prenesená",J338,0)</f>
        <v>0</v>
      </c>
      <c r="BH338" s="154">
        <f>IF(N338="zníž. prenesená",J338,0)</f>
        <v>0</v>
      </c>
      <c r="BI338" s="154">
        <f>IF(N338="nulová",J338,0)</f>
        <v>0</v>
      </c>
      <c r="BJ338" s="14" t="s">
        <v>85</v>
      </c>
      <c r="BK338" s="154">
        <f>ROUND(I338*H338,2)</f>
        <v>0</v>
      </c>
      <c r="BL338" s="14" t="s">
        <v>224</v>
      </c>
      <c r="BM338" s="153" t="s">
        <v>878</v>
      </c>
    </row>
    <row r="339" spans="2:65" s="1" customFormat="1" ht="24.25" customHeight="1">
      <c r="B339" s="140"/>
      <c r="C339" s="141" t="s">
        <v>879</v>
      </c>
      <c r="D339" s="141" t="s">
        <v>162</v>
      </c>
      <c r="E339" s="142" t="s">
        <v>880</v>
      </c>
      <c r="F339" s="143" t="s">
        <v>881</v>
      </c>
      <c r="G339" s="144" t="s">
        <v>523</v>
      </c>
      <c r="H339" s="166"/>
      <c r="I339" s="146"/>
      <c r="J339" s="147">
        <f>ROUND(I339*H339,2)</f>
        <v>0</v>
      </c>
      <c r="K339" s="148"/>
      <c r="L339" s="29"/>
      <c r="M339" s="149" t="s">
        <v>1</v>
      </c>
      <c r="N339" s="150" t="s">
        <v>39</v>
      </c>
      <c r="P339" s="151">
        <f>O339*H339</f>
        <v>0</v>
      </c>
      <c r="Q339" s="151">
        <v>0</v>
      </c>
      <c r="R339" s="151">
        <f>Q339*H339</f>
        <v>0</v>
      </c>
      <c r="S339" s="151">
        <v>0</v>
      </c>
      <c r="T339" s="152">
        <f>S339*H339</f>
        <v>0</v>
      </c>
      <c r="AR339" s="153" t="s">
        <v>224</v>
      </c>
      <c r="AT339" s="153" t="s">
        <v>162</v>
      </c>
      <c r="AU339" s="153" t="s">
        <v>85</v>
      </c>
      <c r="AY339" s="14" t="s">
        <v>160</v>
      </c>
      <c r="BE339" s="154">
        <f>IF(N339="základná",J339,0)</f>
        <v>0</v>
      </c>
      <c r="BF339" s="154">
        <f>IF(N339="znížená",J339,0)</f>
        <v>0</v>
      </c>
      <c r="BG339" s="154">
        <f>IF(N339="zákl. prenesená",J339,0)</f>
        <v>0</v>
      </c>
      <c r="BH339" s="154">
        <f>IF(N339="zníž. prenesená",J339,0)</f>
        <v>0</v>
      </c>
      <c r="BI339" s="154">
        <f>IF(N339="nulová",J339,0)</f>
        <v>0</v>
      </c>
      <c r="BJ339" s="14" t="s">
        <v>85</v>
      </c>
      <c r="BK339" s="154">
        <f>ROUND(I339*H339,2)</f>
        <v>0</v>
      </c>
      <c r="BL339" s="14" t="s">
        <v>224</v>
      </c>
      <c r="BM339" s="153" t="s">
        <v>882</v>
      </c>
    </row>
    <row r="340" spans="2:65" s="11" customFormat="1" ht="22.75" customHeight="1">
      <c r="B340" s="128"/>
      <c r="D340" s="129" t="s">
        <v>72</v>
      </c>
      <c r="E340" s="138" t="s">
        <v>883</v>
      </c>
      <c r="F340" s="138" t="s">
        <v>884</v>
      </c>
      <c r="I340" s="131"/>
      <c r="J340" s="139">
        <f>BK340</f>
        <v>0</v>
      </c>
      <c r="L340" s="128"/>
      <c r="M340" s="133"/>
      <c r="P340" s="134">
        <f>SUM(P341:P345)</f>
        <v>0</v>
      </c>
      <c r="R340" s="134">
        <f>SUM(R341:R345)</f>
        <v>5.5568800000000002E-2</v>
      </c>
      <c r="T340" s="135">
        <f>SUM(T341:T345)</f>
        <v>0</v>
      </c>
      <c r="AR340" s="129" t="s">
        <v>85</v>
      </c>
      <c r="AT340" s="136" t="s">
        <v>72</v>
      </c>
      <c r="AU340" s="136" t="s">
        <v>80</v>
      </c>
      <c r="AY340" s="129" t="s">
        <v>160</v>
      </c>
      <c r="BK340" s="137">
        <f>SUM(BK341:BK345)</f>
        <v>0</v>
      </c>
    </row>
    <row r="341" spans="2:65" s="1" customFormat="1" ht="33" customHeight="1">
      <c r="B341" s="140"/>
      <c r="C341" s="141" t="s">
        <v>885</v>
      </c>
      <c r="D341" s="141" t="s">
        <v>162</v>
      </c>
      <c r="E341" s="142" t="s">
        <v>886</v>
      </c>
      <c r="F341" s="143" t="s">
        <v>887</v>
      </c>
      <c r="G341" s="144" t="s">
        <v>227</v>
      </c>
      <c r="H341" s="145">
        <v>1862.33</v>
      </c>
      <c r="I341" s="146"/>
      <c r="J341" s="147">
        <f>ROUND(I341*H341,2)</f>
        <v>0</v>
      </c>
      <c r="K341" s="148"/>
      <c r="L341" s="29"/>
      <c r="M341" s="149" t="s">
        <v>1</v>
      </c>
      <c r="N341" s="150" t="s">
        <v>39</v>
      </c>
      <c r="P341" s="151">
        <f>O341*H341</f>
        <v>0</v>
      </c>
      <c r="Q341" s="151">
        <v>0</v>
      </c>
      <c r="R341" s="151">
        <f>Q341*H341</f>
        <v>0</v>
      </c>
      <c r="S341" s="151">
        <v>0</v>
      </c>
      <c r="T341" s="152">
        <f>S341*H341</f>
        <v>0</v>
      </c>
      <c r="AR341" s="153" t="s">
        <v>224</v>
      </c>
      <c r="AT341" s="153" t="s">
        <v>162</v>
      </c>
      <c r="AU341" s="153" t="s">
        <v>85</v>
      </c>
      <c r="AY341" s="14" t="s">
        <v>160</v>
      </c>
      <c r="BE341" s="154">
        <f>IF(N341="základná",J341,0)</f>
        <v>0</v>
      </c>
      <c r="BF341" s="154">
        <f>IF(N341="znížená",J341,0)</f>
        <v>0</v>
      </c>
      <c r="BG341" s="154">
        <f>IF(N341="zákl. prenesená",J341,0)</f>
        <v>0</v>
      </c>
      <c r="BH341" s="154">
        <f>IF(N341="zníž. prenesená",J341,0)</f>
        <v>0</v>
      </c>
      <c r="BI341" s="154">
        <f>IF(N341="nulová",J341,0)</f>
        <v>0</v>
      </c>
      <c r="BJ341" s="14" t="s">
        <v>85</v>
      </c>
      <c r="BK341" s="154">
        <f>ROUND(I341*H341,2)</f>
        <v>0</v>
      </c>
      <c r="BL341" s="14" t="s">
        <v>224</v>
      </c>
      <c r="BM341" s="153" t="s">
        <v>888</v>
      </c>
    </row>
    <row r="342" spans="2:65" s="1" customFormat="1" ht="24.25" customHeight="1">
      <c r="B342" s="140"/>
      <c r="C342" s="141" t="s">
        <v>889</v>
      </c>
      <c r="D342" s="141" t="s">
        <v>162</v>
      </c>
      <c r="E342" s="142" t="s">
        <v>890</v>
      </c>
      <c r="F342" s="143" t="s">
        <v>891</v>
      </c>
      <c r="G342" s="144" t="s">
        <v>227</v>
      </c>
      <c r="H342" s="145">
        <v>70</v>
      </c>
      <c r="I342" s="146"/>
      <c r="J342" s="147">
        <f>ROUND(I342*H342,2)</f>
        <v>0</v>
      </c>
      <c r="K342" s="148"/>
      <c r="L342" s="29"/>
      <c r="M342" s="149" t="s">
        <v>1</v>
      </c>
      <c r="N342" s="150" t="s">
        <v>39</v>
      </c>
      <c r="P342" s="151">
        <f>O342*H342</f>
        <v>0</v>
      </c>
      <c r="Q342" s="151">
        <v>5.4000000000000001E-4</v>
      </c>
      <c r="R342" s="151">
        <f>Q342*H342</f>
        <v>3.78E-2</v>
      </c>
      <c r="S342" s="151">
        <v>0</v>
      </c>
      <c r="T342" s="152">
        <f>S342*H342</f>
        <v>0</v>
      </c>
      <c r="AR342" s="153" t="s">
        <v>224</v>
      </c>
      <c r="AT342" s="153" t="s">
        <v>162</v>
      </c>
      <c r="AU342" s="153" t="s">
        <v>85</v>
      </c>
      <c r="AY342" s="14" t="s">
        <v>160</v>
      </c>
      <c r="BE342" s="154">
        <f>IF(N342="základná",J342,0)</f>
        <v>0</v>
      </c>
      <c r="BF342" s="154">
        <f>IF(N342="znížená",J342,0)</f>
        <v>0</v>
      </c>
      <c r="BG342" s="154">
        <f>IF(N342="zákl. prenesená",J342,0)</f>
        <v>0</v>
      </c>
      <c r="BH342" s="154">
        <f>IF(N342="zníž. prenesená",J342,0)</f>
        <v>0</v>
      </c>
      <c r="BI342" s="154">
        <f>IF(N342="nulová",J342,0)</f>
        <v>0</v>
      </c>
      <c r="BJ342" s="14" t="s">
        <v>85</v>
      </c>
      <c r="BK342" s="154">
        <f>ROUND(I342*H342,2)</f>
        <v>0</v>
      </c>
      <c r="BL342" s="14" t="s">
        <v>224</v>
      </c>
      <c r="BM342" s="153" t="s">
        <v>892</v>
      </c>
    </row>
    <row r="343" spans="2:65" s="1" customFormat="1" ht="24.25" customHeight="1">
      <c r="B343" s="140"/>
      <c r="C343" s="141" t="s">
        <v>893</v>
      </c>
      <c r="D343" s="141" t="s">
        <v>162</v>
      </c>
      <c r="E343" s="142" t="s">
        <v>894</v>
      </c>
      <c r="F343" s="143" t="s">
        <v>895</v>
      </c>
      <c r="G343" s="144" t="s">
        <v>227</v>
      </c>
      <c r="H343" s="145">
        <v>70</v>
      </c>
      <c r="I343" s="146"/>
      <c r="J343" s="147">
        <f>ROUND(I343*H343,2)</f>
        <v>0</v>
      </c>
      <c r="K343" s="148"/>
      <c r="L343" s="29"/>
      <c r="M343" s="149" t="s">
        <v>1</v>
      </c>
      <c r="N343" s="150" t="s">
        <v>39</v>
      </c>
      <c r="P343" s="151">
        <f>O343*H343</f>
        <v>0</v>
      </c>
      <c r="Q343" s="151">
        <v>1.8900000000000001E-4</v>
      </c>
      <c r="R343" s="151">
        <f>Q343*H343</f>
        <v>1.323E-2</v>
      </c>
      <c r="S343" s="151">
        <v>0</v>
      </c>
      <c r="T343" s="152">
        <f>S343*H343</f>
        <v>0</v>
      </c>
      <c r="AR343" s="153" t="s">
        <v>224</v>
      </c>
      <c r="AT343" s="153" t="s">
        <v>162</v>
      </c>
      <c r="AU343" s="153" t="s">
        <v>85</v>
      </c>
      <c r="AY343" s="14" t="s">
        <v>160</v>
      </c>
      <c r="BE343" s="154">
        <f>IF(N343="základná",J343,0)</f>
        <v>0</v>
      </c>
      <c r="BF343" s="154">
        <f>IF(N343="znížená",J343,0)</f>
        <v>0</v>
      </c>
      <c r="BG343" s="154">
        <f>IF(N343="zákl. prenesená",J343,0)</f>
        <v>0</v>
      </c>
      <c r="BH343" s="154">
        <f>IF(N343="zníž. prenesená",J343,0)</f>
        <v>0</v>
      </c>
      <c r="BI343" s="154">
        <f>IF(N343="nulová",J343,0)</f>
        <v>0</v>
      </c>
      <c r="BJ343" s="14" t="s">
        <v>85</v>
      </c>
      <c r="BK343" s="154">
        <f>ROUND(I343*H343,2)</f>
        <v>0</v>
      </c>
      <c r="BL343" s="14" t="s">
        <v>224</v>
      </c>
      <c r="BM343" s="153" t="s">
        <v>896</v>
      </c>
    </row>
    <row r="344" spans="2:65" s="1" customFormat="1" ht="21.75" customHeight="1">
      <c r="B344" s="140"/>
      <c r="C344" s="141" t="s">
        <v>897</v>
      </c>
      <c r="D344" s="141" t="s">
        <v>162</v>
      </c>
      <c r="E344" s="142" t="s">
        <v>898</v>
      </c>
      <c r="F344" s="143" t="s">
        <v>899</v>
      </c>
      <c r="G344" s="144" t="s">
        <v>227</v>
      </c>
      <c r="H344" s="145">
        <v>70</v>
      </c>
      <c r="I344" s="146"/>
      <c r="J344" s="147">
        <f>ROUND(I344*H344,2)</f>
        <v>0</v>
      </c>
      <c r="K344" s="148"/>
      <c r="L344" s="29"/>
      <c r="M344" s="149" t="s">
        <v>1</v>
      </c>
      <c r="N344" s="150" t="s">
        <v>39</v>
      </c>
      <c r="P344" s="151">
        <f>O344*H344</f>
        <v>0</v>
      </c>
      <c r="Q344" s="151">
        <v>6.3540000000000005E-5</v>
      </c>
      <c r="R344" s="151">
        <f>Q344*H344</f>
        <v>4.4478E-3</v>
      </c>
      <c r="S344" s="151">
        <v>0</v>
      </c>
      <c r="T344" s="152">
        <f>S344*H344</f>
        <v>0</v>
      </c>
      <c r="AR344" s="153" t="s">
        <v>224</v>
      </c>
      <c r="AT344" s="153" t="s">
        <v>162</v>
      </c>
      <c r="AU344" s="153" t="s">
        <v>85</v>
      </c>
      <c r="AY344" s="14" t="s">
        <v>160</v>
      </c>
      <c r="BE344" s="154">
        <f>IF(N344="základná",J344,0)</f>
        <v>0</v>
      </c>
      <c r="BF344" s="154">
        <f>IF(N344="znížená",J344,0)</f>
        <v>0</v>
      </c>
      <c r="BG344" s="154">
        <f>IF(N344="zákl. prenesená",J344,0)</f>
        <v>0</v>
      </c>
      <c r="BH344" s="154">
        <f>IF(N344="zníž. prenesená",J344,0)</f>
        <v>0</v>
      </c>
      <c r="BI344" s="154">
        <f>IF(N344="nulová",J344,0)</f>
        <v>0</v>
      </c>
      <c r="BJ344" s="14" t="s">
        <v>85</v>
      </c>
      <c r="BK344" s="154">
        <f>ROUND(I344*H344,2)</f>
        <v>0</v>
      </c>
      <c r="BL344" s="14" t="s">
        <v>224</v>
      </c>
      <c r="BM344" s="153" t="s">
        <v>900</v>
      </c>
    </row>
    <row r="345" spans="2:65" s="1" customFormat="1" ht="24.25" customHeight="1">
      <c r="B345" s="140"/>
      <c r="C345" s="141" t="s">
        <v>901</v>
      </c>
      <c r="D345" s="141" t="s">
        <v>162</v>
      </c>
      <c r="E345" s="142" t="s">
        <v>902</v>
      </c>
      <c r="F345" s="143" t="s">
        <v>903</v>
      </c>
      <c r="G345" s="144" t="s">
        <v>227</v>
      </c>
      <c r="H345" s="145">
        <v>70</v>
      </c>
      <c r="I345" s="146"/>
      <c r="J345" s="147">
        <f>ROUND(I345*H345,2)</f>
        <v>0</v>
      </c>
      <c r="K345" s="148"/>
      <c r="L345" s="29"/>
      <c r="M345" s="149" t="s">
        <v>1</v>
      </c>
      <c r="N345" s="150" t="s">
        <v>39</v>
      </c>
      <c r="P345" s="151">
        <f>O345*H345</f>
        <v>0</v>
      </c>
      <c r="Q345" s="151">
        <v>1.3E-6</v>
      </c>
      <c r="R345" s="151">
        <f>Q345*H345</f>
        <v>9.1000000000000003E-5</v>
      </c>
      <c r="S345" s="151">
        <v>0</v>
      </c>
      <c r="T345" s="152">
        <f>S345*H345</f>
        <v>0</v>
      </c>
      <c r="AR345" s="153" t="s">
        <v>224</v>
      </c>
      <c r="AT345" s="153" t="s">
        <v>162</v>
      </c>
      <c r="AU345" s="153" t="s">
        <v>85</v>
      </c>
      <c r="AY345" s="14" t="s">
        <v>160</v>
      </c>
      <c r="BE345" s="154">
        <f>IF(N345="základná",J345,0)</f>
        <v>0</v>
      </c>
      <c r="BF345" s="154">
        <f>IF(N345="znížená",J345,0)</f>
        <v>0</v>
      </c>
      <c r="BG345" s="154">
        <f>IF(N345="zákl. prenesená",J345,0)</f>
        <v>0</v>
      </c>
      <c r="BH345" s="154">
        <f>IF(N345="zníž. prenesená",J345,0)</f>
        <v>0</v>
      </c>
      <c r="BI345" s="154">
        <f>IF(N345="nulová",J345,0)</f>
        <v>0</v>
      </c>
      <c r="BJ345" s="14" t="s">
        <v>85</v>
      </c>
      <c r="BK345" s="154">
        <f>ROUND(I345*H345,2)</f>
        <v>0</v>
      </c>
      <c r="BL345" s="14" t="s">
        <v>224</v>
      </c>
      <c r="BM345" s="153" t="s">
        <v>904</v>
      </c>
    </row>
    <row r="346" spans="2:65" s="11" customFormat="1" ht="22.75" customHeight="1">
      <c r="B346" s="128"/>
      <c r="D346" s="129" t="s">
        <v>72</v>
      </c>
      <c r="E346" s="138" t="s">
        <v>905</v>
      </c>
      <c r="F346" s="138" t="s">
        <v>906</v>
      </c>
      <c r="I346" s="131"/>
      <c r="J346" s="139">
        <f>BK346</f>
        <v>0</v>
      </c>
      <c r="L346" s="128"/>
      <c r="M346" s="133"/>
      <c r="P346" s="134">
        <f>SUM(P347:P349)</f>
        <v>0</v>
      </c>
      <c r="R346" s="134">
        <f>SUM(R347:R349)</f>
        <v>0.52238704000000002</v>
      </c>
      <c r="T346" s="135">
        <f>SUM(T347:T349)</f>
        <v>0</v>
      </c>
      <c r="AR346" s="129" t="s">
        <v>85</v>
      </c>
      <c r="AT346" s="136" t="s">
        <v>72</v>
      </c>
      <c r="AU346" s="136" t="s">
        <v>80</v>
      </c>
      <c r="AY346" s="129" t="s">
        <v>160</v>
      </c>
      <c r="BK346" s="137">
        <f>SUM(BK347:BK349)</f>
        <v>0</v>
      </c>
    </row>
    <row r="347" spans="2:65" s="1" customFormat="1" ht="21.75" customHeight="1">
      <c r="B347" s="140"/>
      <c r="C347" s="141" t="s">
        <v>907</v>
      </c>
      <c r="D347" s="141" t="s">
        <v>162</v>
      </c>
      <c r="E347" s="142" t="s">
        <v>908</v>
      </c>
      <c r="F347" s="143" t="s">
        <v>909</v>
      </c>
      <c r="G347" s="144" t="s">
        <v>269</v>
      </c>
      <c r="H347" s="145">
        <v>30</v>
      </c>
      <c r="I347" s="146"/>
      <c r="J347" s="147">
        <f>ROUND(I347*H347,2)</f>
        <v>0</v>
      </c>
      <c r="K347" s="148"/>
      <c r="L347" s="29"/>
      <c r="M347" s="149" t="s">
        <v>1</v>
      </c>
      <c r="N347" s="150" t="s">
        <v>39</v>
      </c>
      <c r="P347" s="151">
        <f>O347*H347</f>
        <v>0</v>
      </c>
      <c r="Q347" s="151">
        <v>7.8000000000000005E-7</v>
      </c>
      <c r="R347" s="151">
        <f>Q347*H347</f>
        <v>2.3400000000000003E-5</v>
      </c>
      <c r="S347" s="151">
        <v>0</v>
      </c>
      <c r="T347" s="152">
        <f>S347*H347</f>
        <v>0</v>
      </c>
      <c r="AR347" s="153" t="s">
        <v>224</v>
      </c>
      <c r="AT347" s="153" t="s">
        <v>162</v>
      </c>
      <c r="AU347" s="153" t="s">
        <v>85</v>
      </c>
      <c r="AY347" s="14" t="s">
        <v>160</v>
      </c>
      <c r="BE347" s="154">
        <f>IF(N347="základná",J347,0)</f>
        <v>0</v>
      </c>
      <c r="BF347" s="154">
        <f>IF(N347="znížená",J347,0)</f>
        <v>0</v>
      </c>
      <c r="BG347" s="154">
        <f>IF(N347="zákl. prenesená",J347,0)</f>
        <v>0</v>
      </c>
      <c r="BH347" s="154">
        <f>IF(N347="zníž. prenesená",J347,0)</f>
        <v>0</v>
      </c>
      <c r="BI347" s="154">
        <f>IF(N347="nulová",J347,0)</f>
        <v>0</v>
      </c>
      <c r="BJ347" s="14" t="s">
        <v>85</v>
      </c>
      <c r="BK347" s="154">
        <f>ROUND(I347*H347,2)</f>
        <v>0</v>
      </c>
      <c r="BL347" s="14" t="s">
        <v>224</v>
      </c>
      <c r="BM347" s="153" t="s">
        <v>910</v>
      </c>
    </row>
    <row r="348" spans="2:65" s="1" customFormat="1" ht="24.25" customHeight="1">
      <c r="B348" s="140"/>
      <c r="C348" s="141" t="s">
        <v>911</v>
      </c>
      <c r="D348" s="141" t="s">
        <v>162</v>
      </c>
      <c r="E348" s="142" t="s">
        <v>912</v>
      </c>
      <c r="F348" s="143" t="s">
        <v>913</v>
      </c>
      <c r="G348" s="144" t="s">
        <v>227</v>
      </c>
      <c r="H348" s="145">
        <v>1111.412</v>
      </c>
      <c r="I348" s="146"/>
      <c r="J348" s="147">
        <f>ROUND(I348*H348,2)</f>
        <v>0</v>
      </c>
      <c r="K348" s="148"/>
      <c r="L348" s="29"/>
      <c r="M348" s="149" t="s">
        <v>1</v>
      </c>
      <c r="N348" s="150" t="s">
        <v>39</v>
      </c>
      <c r="P348" s="151">
        <f>O348*H348</f>
        <v>0</v>
      </c>
      <c r="Q348" s="151">
        <v>1.7000000000000001E-4</v>
      </c>
      <c r="R348" s="151">
        <f>Q348*H348</f>
        <v>0.18894004000000003</v>
      </c>
      <c r="S348" s="151">
        <v>0</v>
      </c>
      <c r="T348" s="152">
        <f>S348*H348</f>
        <v>0</v>
      </c>
      <c r="AR348" s="153" t="s">
        <v>224</v>
      </c>
      <c r="AT348" s="153" t="s">
        <v>162</v>
      </c>
      <c r="AU348" s="153" t="s">
        <v>85</v>
      </c>
      <c r="AY348" s="14" t="s">
        <v>160</v>
      </c>
      <c r="BE348" s="154">
        <f>IF(N348="základná",J348,0)</f>
        <v>0</v>
      </c>
      <c r="BF348" s="154">
        <f>IF(N348="znížená",J348,0)</f>
        <v>0</v>
      </c>
      <c r="BG348" s="154">
        <f>IF(N348="zákl. prenesená",J348,0)</f>
        <v>0</v>
      </c>
      <c r="BH348" s="154">
        <f>IF(N348="zníž. prenesená",J348,0)</f>
        <v>0</v>
      </c>
      <c r="BI348" s="154">
        <f>IF(N348="nulová",J348,0)</f>
        <v>0</v>
      </c>
      <c r="BJ348" s="14" t="s">
        <v>85</v>
      </c>
      <c r="BK348" s="154">
        <f>ROUND(I348*H348,2)</f>
        <v>0</v>
      </c>
      <c r="BL348" s="14" t="s">
        <v>224</v>
      </c>
      <c r="BM348" s="153" t="s">
        <v>914</v>
      </c>
    </row>
    <row r="349" spans="2:65" s="1" customFormat="1" ht="37.75" customHeight="1">
      <c r="B349" s="140"/>
      <c r="C349" s="141" t="s">
        <v>915</v>
      </c>
      <c r="D349" s="141" t="s">
        <v>162</v>
      </c>
      <c r="E349" s="142" t="s">
        <v>916</v>
      </c>
      <c r="F349" s="143" t="s">
        <v>917</v>
      </c>
      <c r="G349" s="144" t="s">
        <v>227</v>
      </c>
      <c r="H349" s="145">
        <v>1111.412</v>
      </c>
      <c r="I349" s="146"/>
      <c r="J349" s="147">
        <f>ROUND(I349*H349,2)</f>
        <v>0</v>
      </c>
      <c r="K349" s="148"/>
      <c r="L349" s="29"/>
      <c r="M349" s="149" t="s">
        <v>1</v>
      </c>
      <c r="N349" s="150" t="s">
        <v>39</v>
      </c>
      <c r="P349" s="151">
        <f>O349*H349</f>
        <v>0</v>
      </c>
      <c r="Q349" s="151">
        <v>2.9999999999999997E-4</v>
      </c>
      <c r="R349" s="151">
        <f>Q349*H349</f>
        <v>0.33342359999999999</v>
      </c>
      <c r="S349" s="151">
        <v>0</v>
      </c>
      <c r="T349" s="152">
        <f>S349*H349</f>
        <v>0</v>
      </c>
      <c r="AR349" s="153" t="s">
        <v>224</v>
      </c>
      <c r="AT349" s="153" t="s">
        <v>162</v>
      </c>
      <c r="AU349" s="153" t="s">
        <v>85</v>
      </c>
      <c r="AY349" s="14" t="s">
        <v>160</v>
      </c>
      <c r="BE349" s="154">
        <f>IF(N349="základná",J349,0)</f>
        <v>0</v>
      </c>
      <c r="BF349" s="154">
        <f>IF(N349="znížená",J349,0)</f>
        <v>0</v>
      </c>
      <c r="BG349" s="154">
        <f>IF(N349="zákl. prenesená",J349,0)</f>
        <v>0</v>
      </c>
      <c r="BH349" s="154">
        <f>IF(N349="zníž. prenesená",J349,0)</f>
        <v>0</v>
      </c>
      <c r="BI349" s="154">
        <f>IF(N349="nulová",J349,0)</f>
        <v>0</v>
      </c>
      <c r="BJ349" s="14" t="s">
        <v>85</v>
      </c>
      <c r="BK349" s="154">
        <f>ROUND(I349*H349,2)</f>
        <v>0</v>
      </c>
      <c r="BL349" s="14" t="s">
        <v>224</v>
      </c>
      <c r="BM349" s="153" t="s">
        <v>918</v>
      </c>
    </row>
    <row r="350" spans="2:65" s="11" customFormat="1" ht="26" customHeight="1">
      <c r="B350" s="128"/>
      <c r="D350" s="129" t="s">
        <v>72</v>
      </c>
      <c r="E350" s="130" t="s">
        <v>919</v>
      </c>
      <c r="F350" s="130" t="s">
        <v>920</v>
      </c>
      <c r="I350" s="131"/>
      <c r="J350" s="132">
        <f>BK350</f>
        <v>0</v>
      </c>
      <c r="L350" s="128"/>
      <c r="M350" s="133"/>
      <c r="P350" s="134">
        <f>P351+P354</f>
        <v>0</v>
      </c>
      <c r="R350" s="134">
        <f>R351+R354</f>
        <v>0</v>
      </c>
      <c r="T350" s="135">
        <f>T351+T354</f>
        <v>0</v>
      </c>
      <c r="AR350" s="129" t="s">
        <v>80</v>
      </c>
      <c r="AT350" s="136" t="s">
        <v>72</v>
      </c>
      <c r="AU350" s="136" t="s">
        <v>73</v>
      </c>
      <c r="AY350" s="129" t="s">
        <v>160</v>
      </c>
      <c r="BK350" s="137">
        <f>BK351+BK354</f>
        <v>0</v>
      </c>
    </row>
    <row r="351" spans="2:65" s="11" customFormat="1" ht="22.75" customHeight="1">
      <c r="B351" s="128"/>
      <c r="D351" s="129" t="s">
        <v>72</v>
      </c>
      <c r="E351" s="138" t="s">
        <v>921</v>
      </c>
      <c r="F351" s="138" t="s">
        <v>922</v>
      </c>
      <c r="I351" s="131"/>
      <c r="J351" s="139">
        <f>BK351</f>
        <v>0</v>
      </c>
      <c r="L351" s="128"/>
      <c r="M351" s="133"/>
      <c r="P351" s="134">
        <f>SUM(P352:P353)</f>
        <v>0</v>
      </c>
      <c r="R351" s="134">
        <f>SUM(R352:R353)</f>
        <v>0</v>
      </c>
      <c r="T351" s="135">
        <f>SUM(T352:T353)</f>
        <v>0</v>
      </c>
      <c r="AR351" s="129" t="s">
        <v>80</v>
      </c>
      <c r="AT351" s="136" t="s">
        <v>72</v>
      </c>
      <c r="AU351" s="136" t="s">
        <v>80</v>
      </c>
      <c r="AY351" s="129" t="s">
        <v>160</v>
      </c>
      <c r="BK351" s="137">
        <f>SUM(BK352:BK353)</f>
        <v>0</v>
      </c>
    </row>
    <row r="352" spans="2:65" s="1" customFormat="1" ht="16.5" customHeight="1">
      <c r="B352" s="140"/>
      <c r="C352" s="141" t="s">
        <v>923</v>
      </c>
      <c r="D352" s="141" t="s">
        <v>162</v>
      </c>
      <c r="E352" s="142" t="s">
        <v>924</v>
      </c>
      <c r="F352" s="143" t="s">
        <v>925</v>
      </c>
      <c r="G352" s="144" t="s">
        <v>766</v>
      </c>
      <c r="H352" s="145">
        <v>1</v>
      </c>
      <c r="I352" s="146"/>
      <c r="J352" s="147">
        <f>ROUND(I352*H352,2)</f>
        <v>0</v>
      </c>
      <c r="K352" s="148"/>
      <c r="L352" s="29"/>
      <c r="M352" s="149" t="s">
        <v>1</v>
      </c>
      <c r="N352" s="150" t="s">
        <v>39</v>
      </c>
      <c r="P352" s="151">
        <f>O352*H352</f>
        <v>0</v>
      </c>
      <c r="Q352" s="151">
        <v>0</v>
      </c>
      <c r="R352" s="151">
        <f>Q352*H352</f>
        <v>0</v>
      </c>
      <c r="S352" s="151">
        <v>0</v>
      </c>
      <c r="T352" s="152">
        <f>S352*H352</f>
        <v>0</v>
      </c>
      <c r="AR352" s="153" t="s">
        <v>166</v>
      </c>
      <c r="AT352" s="153" t="s">
        <v>162</v>
      </c>
      <c r="AU352" s="153" t="s">
        <v>85</v>
      </c>
      <c r="AY352" s="14" t="s">
        <v>160</v>
      </c>
      <c r="BE352" s="154">
        <f>IF(N352="základná",J352,0)</f>
        <v>0</v>
      </c>
      <c r="BF352" s="154">
        <f>IF(N352="znížená",J352,0)</f>
        <v>0</v>
      </c>
      <c r="BG352" s="154">
        <f>IF(N352="zákl. prenesená",J352,0)</f>
        <v>0</v>
      </c>
      <c r="BH352" s="154">
        <f>IF(N352="zníž. prenesená",J352,0)</f>
        <v>0</v>
      </c>
      <c r="BI352" s="154">
        <f>IF(N352="nulová",J352,0)</f>
        <v>0</v>
      </c>
      <c r="BJ352" s="14" t="s">
        <v>85</v>
      </c>
      <c r="BK352" s="154">
        <f>ROUND(I352*H352,2)</f>
        <v>0</v>
      </c>
      <c r="BL352" s="14" t="s">
        <v>166</v>
      </c>
      <c r="BM352" s="153" t="s">
        <v>926</v>
      </c>
    </row>
    <row r="353" spans="2:65" s="1" customFormat="1" ht="16.5" customHeight="1">
      <c r="B353" s="140"/>
      <c r="C353" s="141" t="s">
        <v>927</v>
      </c>
      <c r="D353" s="141" t="s">
        <v>162</v>
      </c>
      <c r="E353" s="142" t="s">
        <v>928</v>
      </c>
      <c r="F353" s="143" t="s">
        <v>929</v>
      </c>
      <c r="G353" s="144" t="s">
        <v>766</v>
      </c>
      <c r="H353" s="145">
        <v>1</v>
      </c>
      <c r="I353" s="146"/>
      <c r="J353" s="147">
        <f>ROUND(I353*H353,2)</f>
        <v>0</v>
      </c>
      <c r="K353" s="148"/>
      <c r="L353" s="29"/>
      <c r="M353" s="149" t="s">
        <v>1</v>
      </c>
      <c r="N353" s="150" t="s">
        <v>39</v>
      </c>
      <c r="P353" s="151">
        <f>O353*H353</f>
        <v>0</v>
      </c>
      <c r="Q353" s="151">
        <v>0</v>
      </c>
      <c r="R353" s="151">
        <f>Q353*H353</f>
        <v>0</v>
      </c>
      <c r="S353" s="151">
        <v>0</v>
      </c>
      <c r="T353" s="152">
        <f>S353*H353</f>
        <v>0</v>
      </c>
      <c r="AR353" s="153" t="s">
        <v>166</v>
      </c>
      <c r="AT353" s="153" t="s">
        <v>162</v>
      </c>
      <c r="AU353" s="153" t="s">
        <v>85</v>
      </c>
      <c r="AY353" s="14" t="s">
        <v>160</v>
      </c>
      <c r="BE353" s="154">
        <f>IF(N353="základná",J353,0)</f>
        <v>0</v>
      </c>
      <c r="BF353" s="154">
        <f>IF(N353="znížená",J353,0)</f>
        <v>0</v>
      </c>
      <c r="BG353" s="154">
        <f>IF(N353="zákl. prenesená",J353,0)</f>
        <v>0</v>
      </c>
      <c r="BH353" s="154">
        <f>IF(N353="zníž. prenesená",J353,0)</f>
        <v>0</v>
      </c>
      <c r="BI353" s="154">
        <f>IF(N353="nulová",J353,0)</f>
        <v>0</v>
      </c>
      <c r="BJ353" s="14" t="s">
        <v>85</v>
      </c>
      <c r="BK353" s="154">
        <f>ROUND(I353*H353,2)</f>
        <v>0</v>
      </c>
      <c r="BL353" s="14" t="s">
        <v>166</v>
      </c>
      <c r="BM353" s="153" t="s">
        <v>930</v>
      </c>
    </row>
    <row r="354" spans="2:65" s="11" customFormat="1" ht="22.75" customHeight="1">
      <c r="B354" s="128"/>
      <c r="D354" s="129" t="s">
        <v>72</v>
      </c>
      <c r="E354" s="138" t="s">
        <v>931</v>
      </c>
      <c r="F354" s="138" t="s">
        <v>932</v>
      </c>
      <c r="I354" s="131"/>
      <c r="J354" s="139">
        <f>BK354</f>
        <v>0</v>
      </c>
      <c r="L354" s="128"/>
      <c r="M354" s="133"/>
      <c r="P354" s="134">
        <f>P355</f>
        <v>0</v>
      </c>
      <c r="R354" s="134">
        <f>R355</f>
        <v>0</v>
      </c>
      <c r="T354" s="135">
        <f>T355</f>
        <v>0</v>
      </c>
      <c r="AR354" s="129" t="s">
        <v>80</v>
      </c>
      <c r="AT354" s="136" t="s">
        <v>72</v>
      </c>
      <c r="AU354" s="136" t="s">
        <v>80</v>
      </c>
      <c r="AY354" s="129" t="s">
        <v>160</v>
      </c>
      <c r="BK354" s="137">
        <f>BK355</f>
        <v>0</v>
      </c>
    </row>
    <row r="355" spans="2:65" s="1" customFormat="1" ht="16.5" customHeight="1">
      <c r="B355" s="140"/>
      <c r="C355" s="141" t="s">
        <v>933</v>
      </c>
      <c r="D355" s="141" t="s">
        <v>162</v>
      </c>
      <c r="E355" s="142" t="s">
        <v>934</v>
      </c>
      <c r="F355" s="143" t="s">
        <v>935</v>
      </c>
      <c r="G355" s="144" t="s">
        <v>766</v>
      </c>
      <c r="H355" s="145">
        <v>1</v>
      </c>
      <c r="I355" s="146"/>
      <c r="J355" s="147">
        <f>ROUND(I355*H355,2)</f>
        <v>0</v>
      </c>
      <c r="K355" s="148"/>
      <c r="L355" s="29"/>
      <c r="M355" s="149" t="s">
        <v>1</v>
      </c>
      <c r="N355" s="150" t="s">
        <v>39</v>
      </c>
      <c r="P355" s="151">
        <f>O355*H355</f>
        <v>0</v>
      </c>
      <c r="Q355" s="151">
        <v>0</v>
      </c>
      <c r="R355" s="151">
        <f>Q355*H355</f>
        <v>0</v>
      </c>
      <c r="S355" s="151">
        <v>0</v>
      </c>
      <c r="T355" s="152">
        <f>S355*H355</f>
        <v>0</v>
      </c>
      <c r="AR355" s="153" t="s">
        <v>166</v>
      </c>
      <c r="AT355" s="153" t="s">
        <v>162</v>
      </c>
      <c r="AU355" s="153" t="s">
        <v>85</v>
      </c>
      <c r="AY355" s="14" t="s">
        <v>160</v>
      </c>
      <c r="BE355" s="154">
        <f>IF(N355="základná",J355,0)</f>
        <v>0</v>
      </c>
      <c r="BF355" s="154">
        <f>IF(N355="znížená",J355,0)</f>
        <v>0</v>
      </c>
      <c r="BG355" s="154">
        <f>IF(N355="zákl. prenesená",J355,0)</f>
        <v>0</v>
      </c>
      <c r="BH355" s="154">
        <f>IF(N355="zníž. prenesená",J355,0)</f>
        <v>0</v>
      </c>
      <c r="BI355" s="154">
        <f>IF(N355="nulová",J355,0)</f>
        <v>0</v>
      </c>
      <c r="BJ355" s="14" t="s">
        <v>85</v>
      </c>
      <c r="BK355" s="154">
        <f>ROUND(I355*H355,2)</f>
        <v>0</v>
      </c>
      <c r="BL355" s="14" t="s">
        <v>166</v>
      </c>
      <c r="BM355" s="153" t="s">
        <v>936</v>
      </c>
    </row>
    <row r="356" spans="2:65" s="11" customFormat="1" ht="26" customHeight="1">
      <c r="B356" s="128"/>
      <c r="D356" s="129" t="s">
        <v>72</v>
      </c>
      <c r="E356" s="130" t="s">
        <v>220</v>
      </c>
      <c r="F356" s="130" t="s">
        <v>937</v>
      </c>
      <c r="I356" s="131"/>
      <c r="J356" s="132">
        <f>BK356</f>
        <v>0</v>
      </c>
      <c r="L356" s="128"/>
      <c r="M356" s="133"/>
      <c r="P356" s="134">
        <f>P357</f>
        <v>0</v>
      </c>
      <c r="R356" s="134">
        <f>R357</f>
        <v>0</v>
      </c>
      <c r="T356" s="135">
        <f>T357</f>
        <v>0</v>
      </c>
      <c r="AR356" s="129" t="s">
        <v>171</v>
      </c>
      <c r="AT356" s="136" t="s">
        <v>72</v>
      </c>
      <c r="AU356" s="136" t="s">
        <v>73</v>
      </c>
      <c r="AY356" s="129" t="s">
        <v>160</v>
      </c>
      <c r="BK356" s="137">
        <f>BK357</f>
        <v>0</v>
      </c>
    </row>
    <row r="357" spans="2:65" s="11" customFormat="1" ht="22.75" customHeight="1">
      <c r="B357" s="128"/>
      <c r="D357" s="129" t="s">
        <v>72</v>
      </c>
      <c r="E357" s="138" t="s">
        <v>938</v>
      </c>
      <c r="F357" s="138" t="s">
        <v>939</v>
      </c>
      <c r="I357" s="131"/>
      <c r="J357" s="139">
        <f>BK357</f>
        <v>0</v>
      </c>
      <c r="L357" s="128"/>
      <c r="M357" s="133"/>
      <c r="P357" s="134">
        <f>SUM(P358:P365)</f>
        <v>0</v>
      </c>
      <c r="R357" s="134">
        <f>SUM(R358:R365)</f>
        <v>0</v>
      </c>
      <c r="T357" s="135">
        <f>SUM(T358:T365)</f>
        <v>0</v>
      </c>
      <c r="AR357" s="129" t="s">
        <v>171</v>
      </c>
      <c r="AT357" s="136" t="s">
        <v>72</v>
      </c>
      <c r="AU357" s="136" t="s">
        <v>80</v>
      </c>
      <c r="AY357" s="129" t="s">
        <v>160</v>
      </c>
      <c r="BK357" s="137">
        <f>SUM(BK358:BK365)</f>
        <v>0</v>
      </c>
    </row>
    <row r="358" spans="2:65" s="1" customFormat="1" ht="33" customHeight="1">
      <c r="B358" s="140"/>
      <c r="C358" s="141" t="s">
        <v>940</v>
      </c>
      <c r="D358" s="141" t="s">
        <v>162</v>
      </c>
      <c r="E358" s="142" t="s">
        <v>941</v>
      </c>
      <c r="F358" s="143" t="s">
        <v>942</v>
      </c>
      <c r="G358" s="144" t="s">
        <v>943</v>
      </c>
      <c r="H358" s="145">
        <v>360.77</v>
      </c>
      <c r="I358" s="146"/>
      <c r="J358" s="147">
        <f t="shared" ref="J358:J365" si="120">ROUND(I358*H358,2)</f>
        <v>0</v>
      </c>
      <c r="K358" s="148"/>
      <c r="L358" s="29"/>
      <c r="M358" s="149" t="s">
        <v>1</v>
      </c>
      <c r="N358" s="150" t="s">
        <v>39</v>
      </c>
      <c r="P358" s="151">
        <f t="shared" ref="P358:P365" si="121">O358*H358</f>
        <v>0</v>
      </c>
      <c r="Q358" s="151">
        <v>0</v>
      </c>
      <c r="R358" s="151">
        <f t="shared" ref="R358:R365" si="122">Q358*H358</f>
        <v>0</v>
      </c>
      <c r="S358" s="151">
        <v>0</v>
      </c>
      <c r="T358" s="152">
        <f t="shared" ref="T358:T365" si="123">S358*H358</f>
        <v>0</v>
      </c>
      <c r="AR358" s="153" t="s">
        <v>423</v>
      </c>
      <c r="AT358" s="153" t="s">
        <v>162</v>
      </c>
      <c r="AU358" s="153" t="s">
        <v>85</v>
      </c>
      <c r="AY358" s="14" t="s">
        <v>160</v>
      </c>
      <c r="BE358" s="154">
        <f t="shared" ref="BE358:BE365" si="124">IF(N358="základná",J358,0)</f>
        <v>0</v>
      </c>
      <c r="BF358" s="154">
        <f t="shared" ref="BF358:BF365" si="125">IF(N358="znížená",J358,0)</f>
        <v>0</v>
      </c>
      <c r="BG358" s="154">
        <f t="shared" ref="BG358:BG365" si="126">IF(N358="zákl. prenesená",J358,0)</f>
        <v>0</v>
      </c>
      <c r="BH358" s="154">
        <f t="shared" ref="BH358:BH365" si="127">IF(N358="zníž. prenesená",J358,0)</f>
        <v>0</v>
      </c>
      <c r="BI358" s="154">
        <f t="shared" ref="BI358:BI365" si="128">IF(N358="nulová",J358,0)</f>
        <v>0</v>
      </c>
      <c r="BJ358" s="14" t="s">
        <v>85</v>
      </c>
      <c r="BK358" s="154">
        <f t="shared" ref="BK358:BK365" si="129">ROUND(I358*H358,2)</f>
        <v>0</v>
      </c>
      <c r="BL358" s="14" t="s">
        <v>423</v>
      </c>
      <c r="BM358" s="153" t="s">
        <v>944</v>
      </c>
    </row>
    <row r="359" spans="2:65" s="1" customFormat="1" ht="24.25" customHeight="1">
      <c r="B359" s="140"/>
      <c r="C359" s="155" t="s">
        <v>945</v>
      </c>
      <c r="D359" s="155" t="s">
        <v>220</v>
      </c>
      <c r="E359" s="156" t="s">
        <v>946</v>
      </c>
      <c r="F359" s="157" t="s">
        <v>947</v>
      </c>
      <c r="G359" s="158" t="s">
        <v>209</v>
      </c>
      <c r="H359" s="159">
        <v>36.076999999999998</v>
      </c>
      <c r="I359" s="160"/>
      <c r="J359" s="161">
        <f t="shared" si="120"/>
        <v>0</v>
      </c>
      <c r="K359" s="162"/>
      <c r="L359" s="163"/>
      <c r="M359" s="164" t="s">
        <v>1</v>
      </c>
      <c r="N359" s="165" t="s">
        <v>39</v>
      </c>
      <c r="P359" s="151">
        <f t="shared" si="121"/>
        <v>0</v>
      </c>
      <c r="Q359" s="151">
        <v>0</v>
      </c>
      <c r="R359" s="151">
        <f t="shared" si="122"/>
        <v>0</v>
      </c>
      <c r="S359" s="151">
        <v>0</v>
      </c>
      <c r="T359" s="152">
        <f t="shared" si="123"/>
        <v>0</v>
      </c>
      <c r="AR359" s="153" t="s">
        <v>948</v>
      </c>
      <c r="AT359" s="153" t="s">
        <v>220</v>
      </c>
      <c r="AU359" s="153" t="s">
        <v>85</v>
      </c>
      <c r="AY359" s="14" t="s">
        <v>160</v>
      </c>
      <c r="BE359" s="154">
        <f t="shared" si="124"/>
        <v>0</v>
      </c>
      <c r="BF359" s="154">
        <f t="shared" si="125"/>
        <v>0</v>
      </c>
      <c r="BG359" s="154">
        <f t="shared" si="126"/>
        <v>0</v>
      </c>
      <c r="BH359" s="154">
        <f t="shared" si="127"/>
        <v>0</v>
      </c>
      <c r="BI359" s="154">
        <f t="shared" si="128"/>
        <v>0</v>
      </c>
      <c r="BJ359" s="14" t="s">
        <v>85</v>
      </c>
      <c r="BK359" s="154">
        <f t="shared" si="129"/>
        <v>0</v>
      </c>
      <c r="BL359" s="14" t="s">
        <v>423</v>
      </c>
      <c r="BM359" s="153" t="s">
        <v>949</v>
      </c>
    </row>
    <row r="360" spans="2:65" s="1" customFormat="1" ht="24.25" customHeight="1">
      <c r="B360" s="140"/>
      <c r="C360" s="141" t="s">
        <v>950</v>
      </c>
      <c r="D360" s="141" t="s">
        <v>162</v>
      </c>
      <c r="E360" s="142" t="s">
        <v>951</v>
      </c>
      <c r="F360" s="143" t="s">
        <v>952</v>
      </c>
      <c r="G360" s="144" t="s">
        <v>227</v>
      </c>
      <c r="H360" s="145">
        <v>327.06</v>
      </c>
      <c r="I360" s="146"/>
      <c r="J360" s="147">
        <f t="shared" si="120"/>
        <v>0</v>
      </c>
      <c r="K360" s="148"/>
      <c r="L360" s="29"/>
      <c r="M360" s="149" t="s">
        <v>1</v>
      </c>
      <c r="N360" s="150" t="s">
        <v>39</v>
      </c>
      <c r="P360" s="151">
        <f t="shared" si="121"/>
        <v>0</v>
      </c>
      <c r="Q360" s="151">
        <v>0</v>
      </c>
      <c r="R360" s="151">
        <f t="shared" si="122"/>
        <v>0</v>
      </c>
      <c r="S360" s="151">
        <v>0</v>
      </c>
      <c r="T360" s="152">
        <f t="shared" si="123"/>
        <v>0</v>
      </c>
      <c r="AR360" s="153" t="s">
        <v>423</v>
      </c>
      <c r="AT360" s="153" t="s">
        <v>162</v>
      </c>
      <c r="AU360" s="153" t="s">
        <v>85</v>
      </c>
      <c r="AY360" s="14" t="s">
        <v>160</v>
      </c>
      <c r="BE360" s="154">
        <f t="shared" si="124"/>
        <v>0</v>
      </c>
      <c r="BF360" s="154">
        <f t="shared" si="125"/>
        <v>0</v>
      </c>
      <c r="BG360" s="154">
        <f t="shared" si="126"/>
        <v>0</v>
      </c>
      <c r="BH360" s="154">
        <f t="shared" si="127"/>
        <v>0</v>
      </c>
      <c r="BI360" s="154">
        <f t="shared" si="128"/>
        <v>0</v>
      </c>
      <c r="BJ360" s="14" t="s">
        <v>85</v>
      </c>
      <c r="BK360" s="154">
        <f t="shared" si="129"/>
        <v>0</v>
      </c>
      <c r="BL360" s="14" t="s">
        <v>423</v>
      </c>
      <c r="BM360" s="153" t="s">
        <v>953</v>
      </c>
    </row>
    <row r="361" spans="2:65" s="1" customFormat="1" ht="21.75" customHeight="1">
      <c r="B361" s="140"/>
      <c r="C361" s="155" t="s">
        <v>954</v>
      </c>
      <c r="D361" s="155" t="s">
        <v>220</v>
      </c>
      <c r="E361" s="156" t="s">
        <v>955</v>
      </c>
      <c r="F361" s="157" t="s">
        <v>956</v>
      </c>
      <c r="G361" s="158" t="s">
        <v>227</v>
      </c>
      <c r="H361" s="159">
        <v>359.76600000000002</v>
      </c>
      <c r="I361" s="160"/>
      <c r="J361" s="161">
        <f t="shared" si="120"/>
        <v>0</v>
      </c>
      <c r="K361" s="162"/>
      <c r="L361" s="163"/>
      <c r="M361" s="164" t="s">
        <v>1</v>
      </c>
      <c r="N361" s="165" t="s">
        <v>39</v>
      </c>
      <c r="P361" s="151">
        <f t="shared" si="121"/>
        <v>0</v>
      </c>
      <c r="Q361" s="151">
        <v>0</v>
      </c>
      <c r="R361" s="151">
        <f t="shared" si="122"/>
        <v>0</v>
      </c>
      <c r="S361" s="151">
        <v>0</v>
      </c>
      <c r="T361" s="152">
        <f t="shared" si="123"/>
        <v>0</v>
      </c>
      <c r="AR361" s="153" t="s">
        <v>948</v>
      </c>
      <c r="AT361" s="153" t="s">
        <v>220</v>
      </c>
      <c r="AU361" s="153" t="s">
        <v>85</v>
      </c>
      <c r="AY361" s="14" t="s">
        <v>160</v>
      </c>
      <c r="BE361" s="154">
        <f t="shared" si="124"/>
        <v>0</v>
      </c>
      <c r="BF361" s="154">
        <f t="shared" si="125"/>
        <v>0</v>
      </c>
      <c r="BG361" s="154">
        <f t="shared" si="126"/>
        <v>0</v>
      </c>
      <c r="BH361" s="154">
        <f t="shared" si="127"/>
        <v>0</v>
      </c>
      <c r="BI361" s="154">
        <f t="shared" si="128"/>
        <v>0</v>
      </c>
      <c r="BJ361" s="14" t="s">
        <v>85</v>
      </c>
      <c r="BK361" s="154">
        <f t="shared" si="129"/>
        <v>0</v>
      </c>
      <c r="BL361" s="14" t="s">
        <v>423</v>
      </c>
      <c r="BM361" s="153" t="s">
        <v>957</v>
      </c>
    </row>
    <row r="362" spans="2:65" s="1" customFormat="1" ht="24.25" customHeight="1">
      <c r="B362" s="140"/>
      <c r="C362" s="141" t="s">
        <v>958</v>
      </c>
      <c r="D362" s="141" t="s">
        <v>162</v>
      </c>
      <c r="E362" s="142" t="s">
        <v>959</v>
      </c>
      <c r="F362" s="143" t="s">
        <v>960</v>
      </c>
      <c r="G362" s="144" t="s">
        <v>737</v>
      </c>
      <c r="H362" s="145">
        <v>2915.7</v>
      </c>
      <c r="I362" s="146"/>
      <c r="J362" s="147">
        <f t="shared" si="120"/>
        <v>0</v>
      </c>
      <c r="K362" s="148"/>
      <c r="L362" s="29"/>
      <c r="M362" s="149" t="s">
        <v>1</v>
      </c>
      <c r="N362" s="150" t="s">
        <v>39</v>
      </c>
      <c r="P362" s="151">
        <f t="shared" si="121"/>
        <v>0</v>
      </c>
      <c r="Q362" s="151">
        <v>0</v>
      </c>
      <c r="R362" s="151">
        <f t="shared" si="122"/>
        <v>0</v>
      </c>
      <c r="S362" s="151">
        <v>0</v>
      </c>
      <c r="T362" s="152">
        <f t="shared" si="123"/>
        <v>0</v>
      </c>
      <c r="AR362" s="153" t="s">
        <v>423</v>
      </c>
      <c r="AT362" s="153" t="s">
        <v>162</v>
      </c>
      <c r="AU362" s="153" t="s">
        <v>85</v>
      </c>
      <c r="AY362" s="14" t="s">
        <v>160</v>
      </c>
      <c r="BE362" s="154">
        <f t="shared" si="124"/>
        <v>0</v>
      </c>
      <c r="BF362" s="154">
        <f t="shared" si="125"/>
        <v>0</v>
      </c>
      <c r="BG362" s="154">
        <f t="shared" si="126"/>
        <v>0</v>
      </c>
      <c r="BH362" s="154">
        <f t="shared" si="127"/>
        <v>0</v>
      </c>
      <c r="BI362" s="154">
        <f t="shared" si="128"/>
        <v>0</v>
      </c>
      <c r="BJ362" s="14" t="s">
        <v>85</v>
      </c>
      <c r="BK362" s="154">
        <f t="shared" si="129"/>
        <v>0</v>
      </c>
      <c r="BL362" s="14" t="s">
        <v>423</v>
      </c>
      <c r="BM362" s="153" t="s">
        <v>961</v>
      </c>
    </row>
    <row r="363" spans="2:65" s="1" customFormat="1" ht="24.25" customHeight="1">
      <c r="B363" s="140"/>
      <c r="C363" s="155" t="s">
        <v>962</v>
      </c>
      <c r="D363" s="155" t="s">
        <v>220</v>
      </c>
      <c r="E363" s="156" t="s">
        <v>963</v>
      </c>
      <c r="F363" s="157" t="s">
        <v>964</v>
      </c>
      <c r="G363" s="158" t="s">
        <v>209</v>
      </c>
      <c r="H363" s="159">
        <v>2.9159999999999999</v>
      </c>
      <c r="I363" s="160"/>
      <c r="J363" s="161">
        <f t="shared" si="120"/>
        <v>0</v>
      </c>
      <c r="K363" s="162"/>
      <c r="L363" s="163"/>
      <c r="M363" s="164" t="s">
        <v>1</v>
      </c>
      <c r="N363" s="165" t="s">
        <v>39</v>
      </c>
      <c r="P363" s="151">
        <f t="shared" si="121"/>
        <v>0</v>
      </c>
      <c r="Q363" s="151">
        <v>0</v>
      </c>
      <c r="R363" s="151">
        <f t="shared" si="122"/>
        <v>0</v>
      </c>
      <c r="S363" s="151">
        <v>0</v>
      </c>
      <c r="T363" s="152">
        <f t="shared" si="123"/>
        <v>0</v>
      </c>
      <c r="AR363" s="153" t="s">
        <v>948</v>
      </c>
      <c r="AT363" s="153" t="s">
        <v>220</v>
      </c>
      <c r="AU363" s="153" t="s">
        <v>85</v>
      </c>
      <c r="AY363" s="14" t="s">
        <v>160</v>
      </c>
      <c r="BE363" s="154">
        <f t="shared" si="124"/>
        <v>0</v>
      </c>
      <c r="BF363" s="154">
        <f t="shared" si="125"/>
        <v>0</v>
      </c>
      <c r="BG363" s="154">
        <f t="shared" si="126"/>
        <v>0</v>
      </c>
      <c r="BH363" s="154">
        <f t="shared" si="127"/>
        <v>0</v>
      </c>
      <c r="BI363" s="154">
        <f t="shared" si="128"/>
        <v>0</v>
      </c>
      <c r="BJ363" s="14" t="s">
        <v>85</v>
      </c>
      <c r="BK363" s="154">
        <f t="shared" si="129"/>
        <v>0</v>
      </c>
      <c r="BL363" s="14" t="s">
        <v>423</v>
      </c>
      <c r="BM363" s="153" t="s">
        <v>965</v>
      </c>
    </row>
    <row r="364" spans="2:65" s="1" customFormat="1" ht="37.75" customHeight="1">
      <c r="B364" s="140"/>
      <c r="C364" s="141" t="s">
        <v>966</v>
      </c>
      <c r="D364" s="141" t="s">
        <v>162</v>
      </c>
      <c r="E364" s="142" t="s">
        <v>967</v>
      </c>
      <c r="F364" s="143" t="s">
        <v>968</v>
      </c>
      <c r="G364" s="144" t="s">
        <v>737</v>
      </c>
      <c r="H364" s="145">
        <v>2915.7</v>
      </c>
      <c r="I364" s="146"/>
      <c r="J364" s="147">
        <f t="shared" si="120"/>
        <v>0</v>
      </c>
      <c r="K364" s="148"/>
      <c r="L364" s="29"/>
      <c r="M364" s="149" t="s">
        <v>1</v>
      </c>
      <c r="N364" s="150" t="s">
        <v>39</v>
      </c>
      <c r="P364" s="151">
        <f t="shared" si="121"/>
        <v>0</v>
      </c>
      <c r="Q364" s="151">
        <v>0</v>
      </c>
      <c r="R364" s="151">
        <f t="shared" si="122"/>
        <v>0</v>
      </c>
      <c r="S364" s="151">
        <v>0</v>
      </c>
      <c r="T364" s="152">
        <f t="shared" si="123"/>
        <v>0</v>
      </c>
      <c r="AR364" s="153" t="s">
        <v>423</v>
      </c>
      <c r="AT364" s="153" t="s">
        <v>162</v>
      </c>
      <c r="AU364" s="153" t="s">
        <v>85</v>
      </c>
      <c r="AY364" s="14" t="s">
        <v>160</v>
      </c>
      <c r="BE364" s="154">
        <f t="shared" si="124"/>
        <v>0</v>
      </c>
      <c r="BF364" s="154">
        <f t="shared" si="125"/>
        <v>0</v>
      </c>
      <c r="BG364" s="154">
        <f t="shared" si="126"/>
        <v>0</v>
      </c>
      <c r="BH364" s="154">
        <f t="shared" si="127"/>
        <v>0</v>
      </c>
      <c r="BI364" s="154">
        <f t="shared" si="128"/>
        <v>0</v>
      </c>
      <c r="BJ364" s="14" t="s">
        <v>85</v>
      </c>
      <c r="BK364" s="154">
        <f t="shared" si="129"/>
        <v>0</v>
      </c>
      <c r="BL364" s="14" t="s">
        <v>423</v>
      </c>
      <c r="BM364" s="153" t="s">
        <v>969</v>
      </c>
    </row>
    <row r="365" spans="2:65" s="1" customFormat="1" ht="37.75" customHeight="1">
      <c r="B365" s="140"/>
      <c r="C365" s="141" t="s">
        <v>970</v>
      </c>
      <c r="D365" s="141" t="s">
        <v>162</v>
      </c>
      <c r="E365" s="142" t="s">
        <v>971</v>
      </c>
      <c r="F365" s="143" t="s">
        <v>972</v>
      </c>
      <c r="G365" s="144" t="s">
        <v>737</v>
      </c>
      <c r="H365" s="145">
        <v>36077</v>
      </c>
      <c r="I365" s="146"/>
      <c r="J365" s="147">
        <f t="shared" si="120"/>
        <v>0</v>
      </c>
      <c r="K365" s="148"/>
      <c r="L365" s="29"/>
      <c r="M365" s="149" t="s">
        <v>1</v>
      </c>
      <c r="N365" s="150" t="s">
        <v>39</v>
      </c>
      <c r="P365" s="151">
        <f t="shared" si="121"/>
        <v>0</v>
      </c>
      <c r="Q365" s="151">
        <v>0</v>
      </c>
      <c r="R365" s="151">
        <f t="shared" si="122"/>
        <v>0</v>
      </c>
      <c r="S365" s="151">
        <v>0</v>
      </c>
      <c r="T365" s="152">
        <f t="shared" si="123"/>
        <v>0</v>
      </c>
      <c r="AR365" s="153" t="s">
        <v>423</v>
      </c>
      <c r="AT365" s="153" t="s">
        <v>162</v>
      </c>
      <c r="AU365" s="153" t="s">
        <v>85</v>
      </c>
      <c r="AY365" s="14" t="s">
        <v>160</v>
      </c>
      <c r="BE365" s="154">
        <f t="shared" si="124"/>
        <v>0</v>
      </c>
      <c r="BF365" s="154">
        <f t="shared" si="125"/>
        <v>0</v>
      </c>
      <c r="BG365" s="154">
        <f t="shared" si="126"/>
        <v>0</v>
      </c>
      <c r="BH365" s="154">
        <f t="shared" si="127"/>
        <v>0</v>
      </c>
      <c r="BI365" s="154">
        <f t="shared" si="128"/>
        <v>0</v>
      </c>
      <c r="BJ365" s="14" t="s">
        <v>85</v>
      </c>
      <c r="BK365" s="154">
        <f t="shared" si="129"/>
        <v>0</v>
      </c>
      <c r="BL365" s="14" t="s">
        <v>423</v>
      </c>
      <c r="BM365" s="153" t="s">
        <v>973</v>
      </c>
    </row>
    <row r="366" spans="2:65" s="11" customFormat="1" ht="26" customHeight="1">
      <c r="B366" s="128"/>
      <c r="D366" s="129" t="s">
        <v>72</v>
      </c>
      <c r="E366" s="130" t="s">
        <v>974</v>
      </c>
      <c r="F366" s="130" t="s">
        <v>975</v>
      </c>
      <c r="I366" s="131"/>
      <c r="J366" s="132">
        <f>BK366</f>
        <v>0</v>
      </c>
      <c r="L366" s="128"/>
      <c r="M366" s="133"/>
      <c r="P366" s="134">
        <f>SUM(P367:P369)</f>
        <v>0</v>
      </c>
      <c r="R366" s="134">
        <f>SUM(R367:R369)</f>
        <v>0</v>
      </c>
      <c r="T366" s="135">
        <f>SUM(T367:T369)</f>
        <v>0</v>
      </c>
      <c r="AR366" s="129" t="s">
        <v>178</v>
      </c>
      <c r="AT366" s="136" t="s">
        <v>72</v>
      </c>
      <c r="AU366" s="136" t="s">
        <v>73</v>
      </c>
      <c r="AY366" s="129" t="s">
        <v>160</v>
      </c>
      <c r="BK366" s="137">
        <f>SUM(BK367:BK369)</f>
        <v>0</v>
      </c>
    </row>
    <row r="367" spans="2:65" s="1" customFormat="1" ht="16.5" customHeight="1">
      <c r="B367" s="140"/>
      <c r="C367" s="141" t="s">
        <v>976</v>
      </c>
      <c r="D367" s="141" t="s">
        <v>162</v>
      </c>
      <c r="E367" s="142" t="s">
        <v>977</v>
      </c>
      <c r="F367" s="143" t="s">
        <v>978</v>
      </c>
      <c r="G367" s="144" t="s">
        <v>979</v>
      </c>
      <c r="H367" s="145">
        <v>1</v>
      </c>
      <c r="I367" s="146"/>
      <c r="J367" s="147">
        <f>ROUND(I367*H367,2)</f>
        <v>0</v>
      </c>
      <c r="K367" s="148"/>
      <c r="L367" s="29"/>
      <c r="M367" s="149" t="s">
        <v>1</v>
      </c>
      <c r="N367" s="150" t="s">
        <v>39</v>
      </c>
      <c r="P367" s="151">
        <f>O367*H367</f>
        <v>0</v>
      </c>
      <c r="Q367" s="151">
        <v>0</v>
      </c>
      <c r="R367" s="151">
        <f>Q367*H367</f>
        <v>0</v>
      </c>
      <c r="S367" s="151">
        <v>0</v>
      </c>
      <c r="T367" s="152">
        <f>S367*H367</f>
        <v>0</v>
      </c>
      <c r="AR367" s="153" t="s">
        <v>980</v>
      </c>
      <c r="AT367" s="153" t="s">
        <v>162</v>
      </c>
      <c r="AU367" s="153" t="s">
        <v>80</v>
      </c>
      <c r="AY367" s="14" t="s">
        <v>160</v>
      </c>
      <c r="BE367" s="154">
        <f>IF(N367="základná",J367,0)</f>
        <v>0</v>
      </c>
      <c r="BF367" s="154">
        <f>IF(N367="znížená",J367,0)</f>
        <v>0</v>
      </c>
      <c r="BG367" s="154">
        <f>IF(N367="zákl. prenesená",J367,0)</f>
        <v>0</v>
      </c>
      <c r="BH367" s="154">
        <f>IF(N367="zníž. prenesená",J367,0)</f>
        <v>0</v>
      </c>
      <c r="BI367" s="154">
        <f>IF(N367="nulová",J367,0)</f>
        <v>0</v>
      </c>
      <c r="BJ367" s="14" t="s">
        <v>85</v>
      </c>
      <c r="BK367" s="154">
        <f>ROUND(I367*H367,2)</f>
        <v>0</v>
      </c>
      <c r="BL367" s="14" t="s">
        <v>980</v>
      </c>
      <c r="BM367" s="153" t="s">
        <v>981</v>
      </c>
    </row>
    <row r="368" spans="2:65" s="1" customFormat="1" ht="21.75" customHeight="1">
      <c r="B368" s="140"/>
      <c r="C368" s="141" t="s">
        <v>982</v>
      </c>
      <c r="D368" s="141" t="s">
        <v>162</v>
      </c>
      <c r="E368" s="142" t="s">
        <v>983</v>
      </c>
      <c r="F368" s="143" t="s">
        <v>984</v>
      </c>
      <c r="G368" s="144" t="s">
        <v>979</v>
      </c>
      <c r="H368" s="145">
        <v>1</v>
      </c>
      <c r="I368" s="146"/>
      <c r="J368" s="147">
        <f>ROUND(I368*H368,2)</f>
        <v>0</v>
      </c>
      <c r="K368" s="148"/>
      <c r="L368" s="29"/>
      <c r="M368" s="149" t="s">
        <v>1</v>
      </c>
      <c r="N368" s="150" t="s">
        <v>39</v>
      </c>
      <c r="P368" s="151">
        <f>O368*H368</f>
        <v>0</v>
      </c>
      <c r="Q368" s="151">
        <v>0</v>
      </c>
      <c r="R368" s="151">
        <f>Q368*H368</f>
        <v>0</v>
      </c>
      <c r="S368" s="151">
        <v>0</v>
      </c>
      <c r="T368" s="152">
        <f>S368*H368</f>
        <v>0</v>
      </c>
      <c r="AR368" s="153" t="s">
        <v>980</v>
      </c>
      <c r="AT368" s="153" t="s">
        <v>162</v>
      </c>
      <c r="AU368" s="153" t="s">
        <v>80</v>
      </c>
      <c r="AY368" s="14" t="s">
        <v>160</v>
      </c>
      <c r="BE368" s="154">
        <f>IF(N368="základná",J368,0)</f>
        <v>0</v>
      </c>
      <c r="BF368" s="154">
        <f>IF(N368="znížená",J368,0)</f>
        <v>0</v>
      </c>
      <c r="BG368" s="154">
        <f>IF(N368="zákl. prenesená",J368,0)</f>
        <v>0</v>
      </c>
      <c r="BH368" s="154">
        <f>IF(N368="zníž. prenesená",J368,0)</f>
        <v>0</v>
      </c>
      <c r="BI368" s="154">
        <f>IF(N368="nulová",J368,0)</f>
        <v>0</v>
      </c>
      <c r="BJ368" s="14" t="s">
        <v>85</v>
      </c>
      <c r="BK368" s="154">
        <f>ROUND(I368*H368,2)</f>
        <v>0</v>
      </c>
      <c r="BL368" s="14" t="s">
        <v>980</v>
      </c>
      <c r="BM368" s="153" t="s">
        <v>985</v>
      </c>
    </row>
    <row r="369" spans="2:65" s="1" customFormat="1" ht="16.5" customHeight="1">
      <c r="B369" s="140"/>
      <c r="C369" s="141" t="s">
        <v>986</v>
      </c>
      <c r="D369" s="141" t="s">
        <v>162</v>
      </c>
      <c r="E369" s="142" t="s">
        <v>987</v>
      </c>
      <c r="F369" s="143" t="s">
        <v>988</v>
      </c>
      <c r="G369" s="144" t="s">
        <v>979</v>
      </c>
      <c r="H369" s="145">
        <v>1</v>
      </c>
      <c r="I369" s="146"/>
      <c r="J369" s="147">
        <f>ROUND(I369*H369,2)</f>
        <v>0</v>
      </c>
      <c r="K369" s="148"/>
      <c r="L369" s="29"/>
      <c r="M369" s="167" t="s">
        <v>1</v>
      </c>
      <c r="N369" s="168" t="s">
        <v>39</v>
      </c>
      <c r="O369" s="169"/>
      <c r="P369" s="170">
        <f>O369*H369</f>
        <v>0</v>
      </c>
      <c r="Q369" s="170">
        <v>0</v>
      </c>
      <c r="R369" s="170">
        <f>Q369*H369</f>
        <v>0</v>
      </c>
      <c r="S369" s="170">
        <v>0</v>
      </c>
      <c r="T369" s="171">
        <f>S369*H369</f>
        <v>0</v>
      </c>
      <c r="AR369" s="153" t="s">
        <v>980</v>
      </c>
      <c r="AT369" s="153" t="s">
        <v>162</v>
      </c>
      <c r="AU369" s="153" t="s">
        <v>80</v>
      </c>
      <c r="AY369" s="14" t="s">
        <v>160</v>
      </c>
      <c r="BE369" s="154">
        <f>IF(N369="základná",J369,0)</f>
        <v>0</v>
      </c>
      <c r="BF369" s="154">
        <f>IF(N369="znížená",J369,0)</f>
        <v>0</v>
      </c>
      <c r="BG369" s="154">
        <f>IF(N369="zákl. prenesená",J369,0)</f>
        <v>0</v>
      </c>
      <c r="BH369" s="154">
        <f>IF(N369="zníž. prenesená",J369,0)</f>
        <v>0</v>
      </c>
      <c r="BI369" s="154">
        <f>IF(N369="nulová",J369,0)</f>
        <v>0</v>
      </c>
      <c r="BJ369" s="14" t="s">
        <v>85</v>
      </c>
      <c r="BK369" s="154">
        <f>ROUND(I369*H369,2)</f>
        <v>0</v>
      </c>
      <c r="BL369" s="14" t="s">
        <v>980</v>
      </c>
      <c r="BM369" s="153" t="s">
        <v>989</v>
      </c>
    </row>
    <row r="370" spans="2:65" s="1" customFormat="1" ht="7" customHeight="1">
      <c r="B370" s="44"/>
      <c r="C370" s="45"/>
      <c r="D370" s="45"/>
      <c r="E370" s="45"/>
      <c r="F370" s="45"/>
      <c r="G370" s="45"/>
      <c r="H370" s="45"/>
      <c r="I370" s="45"/>
      <c r="J370" s="45"/>
      <c r="K370" s="45"/>
      <c r="L370" s="29"/>
    </row>
  </sheetData>
  <autoFilter ref="C147:K369" xr:uid="{00000000-0009-0000-0000-000001000000}"/>
  <mergeCells count="12">
    <mergeCell ref="E140:H140"/>
    <mergeCell ref="L2:V2"/>
    <mergeCell ref="E85:H85"/>
    <mergeCell ref="E87:H87"/>
    <mergeCell ref="E89:H89"/>
    <mergeCell ref="E136:H136"/>
    <mergeCell ref="E138:H13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7"/>
  <sheetViews>
    <sheetView showGridLines="0" workbookViewId="0">
      <selection activeCell="J16" sqref="J16"/>
    </sheetView>
  </sheetViews>
  <sheetFormatPr baseColWidth="10" defaultColWidth="8.75" defaultRowHeight="11"/>
  <cols>
    <col min="1" max="1" width="8.25" customWidth="1"/>
    <col min="2" max="2" width="1.25" customWidth="1"/>
    <col min="3" max="3" width="4" customWidth="1"/>
    <col min="4" max="4" width="4.25" customWidth="1"/>
    <col min="5" max="5" width="17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4" t="s">
        <v>89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2:46" ht="25" customHeight="1">
      <c r="B4" s="17"/>
      <c r="D4" s="18" t="s">
        <v>108</v>
      </c>
      <c r="L4" s="17"/>
      <c r="M4" s="92" t="s">
        <v>9</v>
      </c>
      <c r="AT4" s="14" t="s">
        <v>3</v>
      </c>
    </row>
    <row r="5" spans="2:46" ht="7" customHeight="1">
      <c r="B5" s="17"/>
      <c r="L5" s="17"/>
    </row>
    <row r="6" spans="2:46" ht="12" customHeight="1">
      <c r="B6" s="17"/>
      <c r="D6" s="24" t="s">
        <v>15</v>
      </c>
      <c r="L6" s="17"/>
    </row>
    <row r="7" spans="2:46" ht="16.5" customHeight="1">
      <c r="B7" s="17"/>
      <c r="E7" s="230" t="str">
        <f>'Rekapitulácia stavby'!K6</f>
        <v>Prístavba lezeckého centra HK Neolit</v>
      </c>
      <c r="F7" s="231"/>
      <c r="G7" s="231"/>
      <c r="H7" s="231"/>
      <c r="L7" s="17"/>
    </row>
    <row r="8" spans="2:46" ht="12" customHeight="1">
      <c r="B8" s="17"/>
      <c r="D8" s="24" t="s">
        <v>109</v>
      </c>
      <c r="L8" s="17"/>
    </row>
    <row r="9" spans="2:46" s="1" customFormat="1" ht="16.5" customHeight="1">
      <c r="B9" s="29"/>
      <c r="E9" s="230" t="s">
        <v>110</v>
      </c>
      <c r="F9" s="229"/>
      <c r="G9" s="229"/>
      <c r="H9" s="229"/>
      <c r="L9" s="29"/>
    </row>
    <row r="10" spans="2:46" s="1" customFormat="1" ht="12" customHeight="1">
      <c r="B10" s="29"/>
      <c r="D10" s="24" t="s">
        <v>111</v>
      </c>
      <c r="L10" s="29"/>
    </row>
    <row r="11" spans="2:46" s="1" customFormat="1" ht="16.5" customHeight="1">
      <c r="B11" s="29"/>
      <c r="E11" s="220" t="s">
        <v>990</v>
      </c>
      <c r="F11" s="229"/>
      <c r="G11" s="229"/>
      <c r="H11" s="229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>
      <c r="B14" s="29"/>
      <c r="D14" s="24" t="s">
        <v>19</v>
      </c>
      <c r="F14" s="22" t="s">
        <v>20</v>
      </c>
      <c r="I14" s="24" t="s">
        <v>21</v>
      </c>
      <c r="J14" s="52">
        <f>'Rekapitulácia stavby'!AN8</f>
        <v>46086</v>
      </c>
      <c r="L14" s="29"/>
    </row>
    <row r="15" spans="2:46" s="1" customFormat="1" ht="10.75" customHeight="1">
      <c r="B15" s="29"/>
      <c r="L15" s="29"/>
    </row>
    <row r="16" spans="2:46" s="1" customFormat="1" ht="12" customHeight="1">
      <c r="B16" s="29"/>
      <c r="D16" s="24" t="s">
        <v>22</v>
      </c>
      <c r="I16" s="24" t="s">
        <v>23</v>
      </c>
      <c r="J16" s="182">
        <v>42070643</v>
      </c>
      <c r="L16" s="29"/>
    </row>
    <row r="17" spans="2:12" s="1" customFormat="1" ht="18" customHeight="1">
      <c r="B17" s="29"/>
      <c r="E17" s="22" t="s">
        <v>2541</v>
      </c>
      <c r="I17" s="24" t="s">
        <v>24</v>
      </c>
      <c r="J17" s="22" t="s">
        <v>1</v>
      </c>
      <c r="L17" s="29"/>
    </row>
    <row r="18" spans="2:12" s="1" customFormat="1" ht="7" customHeight="1">
      <c r="B18" s="29"/>
      <c r="L18" s="29"/>
    </row>
    <row r="19" spans="2:12" s="1" customFormat="1" ht="12" customHeight="1">
      <c r="B19" s="29"/>
      <c r="D19" s="24" t="s">
        <v>25</v>
      </c>
      <c r="I19" s="24" t="s">
        <v>23</v>
      </c>
      <c r="J19" s="25" t="str">
        <f>'Rekapitulácia stavby'!AN13</f>
        <v>Vyplň údaj</v>
      </c>
      <c r="L19" s="29"/>
    </row>
    <row r="20" spans="2:12" s="1" customFormat="1" ht="18" customHeight="1">
      <c r="B20" s="29"/>
      <c r="E20" s="232" t="str">
        <f>'Rekapitulácia stavby'!E14</f>
        <v>Vyplň údaj</v>
      </c>
      <c r="F20" s="198"/>
      <c r="G20" s="198"/>
      <c r="H20" s="198"/>
      <c r="I20" s="24" t="s">
        <v>24</v>
      </c>
      <c r="J20" s="25" t="str">
        <f>'Rekapitulácia stavby'!AN14</f>
        <v>Vyplň údaj</v>
      </c>
      <c r="L20" s="29"/>
    </row>
    <row r="21" spans="2:12" s="1" customFormat="1" ht="7" customHeight="1">
      <c r="B21" s="29"/>
      <c r="L21" s="29"/>
    </row>
    <row r="22" spans="2:12" s="1" customFormat="1" ht="12" customHeight="1">
      <c r="B22" s="29"/>
      <c r="D22" s="24" t="s">
        <v>27</v>
      </c>
      <c r="I22" s="24" t="s">
        <v>23</v>
      </c>
      <c r="J22" s="22" t="s">
        <v>1</v>
      </c>
      <c r="L22" s="29"/>
    </row>
    <row r="23" spans="2:12" s="1" customFormat="1" ht="18" customHeight="1">
      <c r="B23" s="29"/>
      <c r="E23" s="22" t="s">
        <v>28</v>
      </c>
      <c r="I23" s="24" t="s">
        <v>24</v>
      </c>
      <c r="J23" s="22" t="s">
        <v>1</v>
      </c>
      <c r="L23" s="29"/>
    </row>
    <row r="24" spans="2:12" s="1" customFormat="1" ht="7" customHeight="1">
      <c r="B24" s="29"/>
      <c r="L24" s="29"/>
    </row>
    <row r="25" spans="2:12" s="1" customFormat="1" ht="12" customHeight="1">
      <c r="B25" s="29"/>
      <c r="D25" s="24" t="s">
        <v>30</v>
      </c>
      <c r="I25" s="24" t="s">
        <v>23</v>
      </c>
      <c r="J25" s="22" t="str">
        <f>IF('Rekapitulácia stavby'!AN19="","",'Rekapitulácia stavby'!AN19)</f>
        <v/>
      </c>
      <c r="L25" s="29"/>
    </row>
    <row r="26" spans="2:12" s="1" customFormat="1" ht="18" customHeight="1">
      <c r="B26" s="29"/>
      <c r="E26" s="22" t="str">
        <f>IF('Rekapitulácia stavby'!E20="","",'Rekapitulácia stavby'!E20)</f>
        <v xml:space="preserve"> </v>
      </c>
      <c r="I26" s="24" t="s">
        <v>24</v>
      </c>
      <c r="J26" s="22" t="str">
        <f>IF('Rekapitulácia stavby'!AN20="","",'Rekapitulácia stavby'!AN20)</f>
        <v/>
      </c>
      <c r="L26" s="29"/>
    </row>
    <row r="27" spans="2:12" s="1" customFormat="1" ht="7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7" customHeight="1">
      <c r="B30" s="29"/>
      <c r="L30" s="29"/>
    </row>
    <row r="31" spans="2:12" s="1" customFormat="1" ht="7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5" customHeight="1">
      <c r="B32" s="29"/>
      <c r="D32" s="94" t="s">
        <v>33</v>
      </c>
      <c r="J32" s="65">
        <f>ROUND(J123, 2)</f>
        <v>0</v>
      </c>
      <c r="L32" s="29"/>
    </row>
    <row r="33" spans="2:12" s="1" customFormat="1" ht="7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5" customHeight="1">
      <c r="B35" s="29"/>
      <c r="D35" s="95" t="s">
        <v>37</v>
      </c>
      <c r="E35" s="34" t="s">
        <v>38</v>
      </c>
      <c r="F35" s="96">
        <f>ROUND((SUM(BE123:BE146)),  2)</f>
        <v>0</v>
      </c>
      <c r="G35" s="97"/>
      <c r="H35" s="97"/>
      <c r="I35" s="98">
        <v>0.23</v>
      </c>
      <c r="J35" s="96">
        <f>ROUND(((SUM(BE123:BE146))*I35),  2)</f>
        <v>0</v>
      </c>
      <c r="L35" s="29"/>
    </row>
    <row r="36" spans="2:12" s="1" customFormat="1" ht="14.5" customHeight="1">
      <c r="B36" s="29"/>
      <c r="E36" s="34" t="s">
        <v>39</v>
      </c>
      <c r="F36" s="85">
        <f>ROUND((SUM(BF123:BF146)),  2)</f>
        <v>0</v>
      </c>
      <c r="I36" s="99">
        <v>0.23</v>
      </c>
      <c r="J36" s="85">
        <f>ROUND(((SUM(BF123:BF146))*I36),  2)</f>
        <v>0</v>
      </c>
      <c r="L36" s="29"/>
    </row>
    <row r="37" spans="2:12" s="1" customFormat="1" ht="14.5" hidden="1" customHeight="1">
      <c r="B37" s="29"/>
      <c r="E37" s="24" t="s">
        <v>40</v>
      </c>
      <c r="F37" s="85">
        <f>ROUND((SUM(BG123:BG146)),  2)</f>
        <v>0</v>
      </c>
      <c r="I37" s="99">
        <v>0.23</v>
      </c>
      <c r="J37" s="85">
        <f>0</f>
        <v>0</v>
      </c>
      <c r="L37" s="29"/>
    </row>
    <row r="38" spans="2:12" s="1" customFormat="1" ht="14.5" hidden="1" customHeight="1">
      <c r="B38" s="29"/>
      <c r="E38" s="24" t="s">
        <v>41</v>
      </c>
      <c r="F38" s="85">
        <f>ROUND((SUM(BH123:BH146)),  2)</f>
        <v>0</v>
      </c>
      <c r="I38" s="99">
        <v>0.23</v>
      </c>
      <c r="J38" s="85">
        <f>0</f>
        <v>0</v>
      </c>
      <c r="L38" s="29"/>
    </row>
    <row r="39" spans="2:12" s="1" customFormat="1" ht="14.5" hidden="1" customHeight="1">
      <c r="B39" s="29"/>
      <c r="E39" s="34" t="s">
        <v>42</v>
      </c>
      <c r="F39" s="96">
        <f>ROUND((SUM(BI123:BI146)),  2)</f>
        <v>0</v>
      </c>
      <c r="G39" s="97"/>
      <c r="H39" s="97"/>
      <c r="I39" s="98">
        <v>0</v>
      </c>
      <c r="J39" s="96">
        <f>0</f>
        <v>0</v>
      </c>
      <c r="L39" s="29"/>
    </row>
    <row r="40" spans="2:12" s="1" customFormat="1" ht="7" customHeight="1">
      <c r="B40" s="29"/>
      <c r="L40" s="29"/>
    </row>
    <row r="41" spans="2:12" s="1" customFormat="1" ht="25.5" customHeight="1">
      <c r="B41" s="29"/>
      <c r="C41" s="100"/>
      <c r="D41" s="101" t="s">
        <v>43</v>
      </c>
      <c r="E41" s="56"/>
      <c r="F41" s="56"/>
      <c r="G41" s="102" t="s">
        <v>44</v>
      </c>
      <c r="H41" s="103" t="s">
        <v>45</v>
      </c>
      <c r="I41" s="56"/>
      <c r="J41" s="104">
        <f>SUM(J32:J39)</f>
        <v>0</v>
      </c>
      <c r="K41" s="105"/>
      <c r="L41" s="29"/>
    </row>
    <row r="42" spans="2:12" s="1" customFormat="1" ht="14.5" customHeight="1">
      <c r="B42" s="29"/>
      <c r="L42" s="29"/>
    </row>
    <row r="43" spans="2:12" ht="14.5" customHeight="1">
      <c r="B43" s="17"/>
      <c r="L43" s="17"/>
    </row>
    <row r="44" spans="2:12" ht="14.5" customHeight="1">
      <c r="B44" s="17"/>
      <c r="L44" s="17"/>
    </row>
    <row r="45" spans="2:12" ht="14.5" customHeight="1">
      <c r="B45" s="17"/>
      <c r="L45" s="17"/>
    </row>
    <row r="46" spans="2:12" ht="14.5" customHeight="1">
      <c r="B46" s="17"/>
      <c r="L46" s="17"/>
    </row>
    <row r="47" spans="2:12" ht="14.5" customHeight="1">
      <c r="B47" s="17"/>
      <c r="L47" s="17"/>
    </row>
    <row r="48" spans="2:12" ht="14.5" customHeight="1">
      <c r="B48" s="17"/>
      <c r="L48" s="17"/>
    </row>
    <row r="49" spans="2:12" ht="14.5" customHeight="1">
      <c r="B49" s="17"/>
      <c r="L49" s="17"/>
    </row>
    <row r="50" spans="2:12" s="1" customFormat="1" ht="14.5" customHeight="1">
      <c r="B50" s="29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">
      <c r="B61" s="29"/>
      <c r="D61" s="43" t="s">
        <v>48</v>
      </c>
      <c r="E61" s="31"/>
      <c r="F61" s="106" t="s">
        <v>49</v>
      </c>
      <c r="G61" s="43" t="s">
        <v>48</v>
      </c>
      <c r="H61" s="31"/>
      <c r="I61" s="31"/>
      <c r="J61" s="10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">
      <c r="B65" s="29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">
      <c r="B76" s="29"/>
      <c r="D76" s="43" t="s">
        <v>48</v>
      </c>
      <c r="E76" s="31"/>
      <c r="F76" s="106" t="s">
        <v>49</v>
      </c>
      <c r="G76" s="43" t="s">
        <v>48</v>
      </c>
      <c r="H76" s="31"/>
      <c r="I76" s="31"/>
      <c r="J76" s="107" t="s">
        <v>49</v>
      </c>
      <c r="K76" s="31"/>
      <c r="L76" s="29"/>
    </row>
    <row r="77" spans="2:12" s="1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5" customHeight="1">
      <c r="B82" s="29"/>
      <c r="C82" s="18" t="s">
        <v>113</v>
      </c>
      <c r="L82" s="29"/>
    </row>
    <row r="83" spans="2:12" s="1" customFormat="1" ht="7" customHeight="1">
      <c r="B83" s="29"/>
      <c r="L83" s="29"/>
    </row>
    <row r="84" spans="2:12" s="1" customFormat="1" ht="12" customHeight="1">
      <c r="B84" s="29"/>
      <c r="C84" s="24" t="s">
        <v>15</v>
      </c>
      <c r="L84" s="29"/>
    </row>
    <row r="85" spans="2:12" s="1" customFormat="1" ht="16.5" customHeight="1">
      <c r="B85" s="29"/>
      <c r="E85" s="230" t="str">
        <f>E7</f>
        <v>Prístavba lezeckého centra HK Neolit</v>
      </c>
      <c r="F85" s="231"/>
      <c r="G85" s="231"/>
      <c r="H85" s="231"/>
      <c r="L85" s="29"/>
    </row>
    <row r="86" spans="2:12" ht="12" customHeight="1">
      <c r="B86" s="17"/>
      <c r="C86" s="24" t="s">
        <v>109</v>
      </c>
      <c r="L86" s="17"/>
    </row>
    <row r="87" spans="2:12" s="1" customFormat="1" ht="16.5" customHeight="1">
      <c r="B87" s="29"/>
      <c r="E87" s="230" t="s">
        <v>110</v>
      </c>
      <c r="F87" s="229"/>
      <c r="G87" s="229"/>
      <c r="H87" s="229"/>
      <c r="L87" s="29"/>
    </row>
    <row r="88" spans="2:12" s="1" customFormat="1" ht="12" customHeight="1">
      <c r="B88" s="29"/>
      <c r="C88" s="24" t="s">
        <v>111</v>
      </c>
      <c r="L88" s="29"/>
    </row>
    <row r="89" spans="2:12" s="1" customFormat="1" ht="16.5" customHeight="1">
      <c r="B89" s="29"/>
      <c r="E89" s="220" t="str">
        <f>E11</f>
        <v>SO 02-2 - Zdravotechnika</v>
      </c>
      <c r="F89" s="229"/>
      <c r="G89" s="229"/>
      <c r="H89" s="229"/>
      <c r="L89" s="29"/>
    </row>
    <row r="90" spans="2:12" s="1" customFormat="1" ht="7" customHeight="1">
      <c r="B90" s="29"/>
      <c r="L90" s="29"/>
    </row>
    <row r="91" spans="2:12" s="1" customFormat="1" ht="12" customHeight="1">
      <c r="B91" s="29"/>
      <c r="C91" s="24" t="s">
        <v>19</v>
      </c>
      <c r="F91" s="22" t="str">
        <f>F14</f>
        <v>Martin</v>
      </c>
      <c r="I91" s="24" t="s">
        <v>21</v>
      </c>
      <c r="J91" s="52">
        <f>IF(J14="","",J14)</f>
        <v>46086</v>
      </c>
      <c r="L91" s="29"/>
    </row>
    <row r="92" spans="2:12" s="1" customFormat="1" ht="7" customHeight="1">
      <c r="B92" s="29"/>
      <c r="L92" s="29"/>
    </row>
    <row r="93" spans="2:12" s="1" customFormat="1" ht="15.25" customHeight="1">
      <c r="B93" s="29"/>
      <c r="C93" s="24" t="s">
        <v>22</v>
      </c>
      <c r="F93" s="22" t="str">
        <f>E17</f>
        <v>Horolezecký klub NEOLIT, o.z.</v>
      </c>
      <c r="I93" s="24" t="s">
        <v>27</v>
      </c>
      <c r="J93" s="27" t="str">
        <f>E23</f>
        <v>Hplus a.s.</v>
      </c>
      <c r="L93" s="29"/>
    </row>
    <row r="94" spans="2:12" s="1" customFormat="1" ht="15.25" customHeight="1">
      <c r="B94" s="29"/>
      <c r="C94" s="24" t="s">
        <v>25</v>
      </c>
      <c r="F94" s="22" t="str">
        <f>IF(E20="","",E20)</f>
        <v>Vyplň údaj</v>
      </c>
      <c r="I94" s="24" t="s">
        <v>30</v>
      </c>
      <c r="J94" s="27" t="str">
        <f>E26</f>
        <v xml:space="preserve"> </v>
      </c>
      <c r="L94" s="29"/>
    </row>
    <row r="95" spans="2:12" s="1" customFormat="1" ht="10.25" customHeight="1">
      <c r="B95" s="29"/>
      <c r="L95" s="29"/>
    </row>
    <row r="96" spans="2:12" s="1" customFormat="1" ht="29.25" customHeight="1">
      <c r="B96" s="29"/>
      <c r="C96" s="108" t="s">
        <v>114</v>
      </c>
      <c r="D96" s="100"/>
      <c r="E96" s="100"/>
      <c r="F96" s="100"/>
      <c r="G96" s="100"/>
      <c r="H96" s="100"/>
      <c r="I96" s="100"/>
      <c r="J96" s="109" t="s">
        <v>115</v>
      </c>
      <c r="K96" s="100"/>
      <c r="L96" s="29"/>
    </row>
    <row r="97" spans="2:47" s="1" customFormat="1" ht="10.25" customHeight="1">
      <c r="B97" s="29"/>
      <c r="L97" s="29"/>
    </row>
    <row r="98" spans="2:47" s="1" customFormat="1" ht="22.75" customHeight="1">
      <c r="B98" s="29"/>
      <c r="C98" s="110" t="s">
        <v>116</v>
      </c>
      <c r="J98" s="65">
        <f>J123</f>
        <v>0</v>
      </c>
      <c r="L98" s="29"/>
      <c r="AU98" s="14" t="s">
        <v>117</v>
      </c>
    </row>
    <row r="99" spans="2:47" s="8" customFormat="1" ht="25" customHeight="1">
      <c r="B99" s="111"/>
      <c r="D99" s="112" t="s">
        <v>126</v>
      </c>
      <c r="E99" s="113"/>
      <c r="F99" s="113"/>
      <c r="G99" s="113"/>
      <c r="H99" s="113"/>
      <c r="I99" s="113"/>
      <c r="J99" s="114">
        <f>J124</f>
        <v>0</v>
      </c>
      <c r="L99" s="111"/>
    </row>
    <row r="100" spans="2:47" s="9" customFormat="1" ht="20" customHeight="1">
      <c r="B100" s="115"/>
      <c r="D100" s="116" t="s">
        <v>991</v>
      </c>
      <c r="E100" s="117"/>
      <c r="F100" s="117"/>
      <c r="G100" s="117"/>
      <c r="H100" s="117"/>
      <c r="I100" s="117"/>
      <c r="J100" s="118">
        <f>J125</f>
        <v>0</v>
      </c>
      <c r="L100" s="115"/>
    </row>
    <row r="101" spans="2:47" s="9" customFormat="1" ht="20" customHeight="1">
      <c r="B101" s="115"/>
      <c r="D101" s="116" t="s">
        <v>130</v>
      </c>
      <c r="E101" s="117"/>
      <c r="F101" s="117"/>
      <c r="G101" s="117"/>
      <c r="H101" s="117"/>
      <c r="I101" s="117"/>
      <c r="J101" s="118">
        <f>J139</f>
        <v>0</v>
      </c>
      <c r="L101" s="115"/>
    </row>
    <row r="102" spans="2:47" s="1" customFormat="1" ht="21.75" customHeight="1">
      <c r="B102" s="29"/>
      <c r="L102" s="29"/>
    </row>
    <row r="103" spans="2:47" s="1" customFormat="1" ht="7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29"/>
    </row>
    <row r="107" spans="2:47" s="1" customFormat="1" ht="7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29"/>
    </row>
    <row r="108" spans="2:47" s="1" customFormat="1" ht="25" customHeight="1">
      <c r="B108" s="29"/>
      <c r="C108" s="18" t="s">
        <v>146</v>
      </c>
      <c r="L108" s="29"/>
    </row>
    <row r="109" spans="2:47" s="1" customFormat="1" ht="7" customHeight="1">
      <c r="B109" s="29"/>
      <c r="L109" s="29"/>
    </row>
    <row r="110" spans="2:47" s="1" customFormat="1" ht="12" customHeight="1">
      <c r="B110" s="29"/>
      <c r="C110" s="24" t="s">
        <v>15</v>
      </c>
      <c r="L110" s="29"/>
    </row>
    <row r="111" spans="2:47" s="1" customFormat="1" ht="16.5" customHeight="1">
      <c r="B111" s="29"/>
      <c r="E111" s="230" t="str">
        <f>E7</f>
        <v>Prístavba lezeckého centra HK Neolit</v>
      </c>
      <c r="F111" s="231"/>
      <c r="G111" s="231"/>
      <c r="H111" s="231"/>
      <c r="L111" s="29"/>
    </row>
    <row r="112" spans="2:47" ht="12" customHeight="1">
      <c r="B112" s="17"/>
      <c r="C112" s="24" t="s">
        <v>109</v>
      </c>
      <c r="L112" s="17"/>
    </row>
    <row r="113" spans="2:65" s="1" customFormat="1" ht="16.5" customHeight="1">
      <c r="B113" s="29"/>
      <c r="E113" s="230" t="s">
        <v>110</v>
      </c>
      <c r="F113" s="229"/>
      <c r="G113" s="229"/>
      <c r="H113" s="229"/>
      <c r="L113" s="29"/>
    </row>
    <row r="114" spans="2:65" s="1" customFormat="1" ht="12" customHeight="1">
      <c r="B114" s="29"/>
      <c r="C114" s="24" t="s">
        <v>111</v>
      </c>
      <c r="L114" s="29"/>
    </row>
    <row r="115" spans="2:65" s="1" customFormat="1" ht="16.5" customHeight="1">
      <c r="B115" s="29"/>
      <c r="E115" s="220" t="str">
        <f>E11</f>
        <v>SO 02-2 - Zdravotechnika</v>
      </c>
      <c r="F115" s="229"/>
      <c r="G115" s="229"/>
      <c r="H115" s="229"/>
      <c r="L115" s="29"/>
    </row>
    <row r="116" spans="2:65" s="1" customFormat="1" ht="7" customHeight="1">
      <c r="B116" s="29"/>
      <c r="L116" s="29"/>
    </row>
    <row r="117" spans="2:65" s="1" customFormat="1" ht="12" customHeight="1">
      <c r="B117" s="29"/>
      <c r="C117" s="24" t="s">
        <v>19</v>
      </c>
      <c r="F117" s="22" t="str">
        <f>F14</f>
        <v>Martin</v>
      </c>
      <c r="I117" s="24" t="s">
        <v>21</v>
      </c>
      <c r="J117" s="52">
        <f>IF(J14="","",J14)</f>
        <v>46086</v>
      </c>
      <c r="L117" s="29"/>
    </row>
    <row r="118" spans="2:65" s="1" customFormat="1" ht="7" customHeight="1">
      <c r="B118" s="29"/>
      <c r="L118" s="29"/>
    </row>
    <row r="119" spans="2:65" s="1" customFormat="1" ht="15.25" customHeight="1">
      <c r="B119" s="29"/>
      <c r="C119" s="24" t="s">
        <v>22</v>
      </c>
      <c r="F119" s="22" t="str">
        <f>E17</f>
        <v>Horolezecký klub NEOLIT, o.z.</v>
      </c>
      <c r="I119" s="24" t="s">
        <v>27</v>
      </c>
      <c r="J119" s="27" t="str">
        <f>E23</f>
        <v>Hplus a.s.</v>
      </c>
      <c r="L119" s="29"/>
    </row>
    <row r="120" spans="2:65" s="1" customFormat="1" ht="15.25" customHeight="1">
      <c r="B120" s="29"/>
      <c r="C120" s="24" t="s">
        <v>25</v>
      </c>
      <c r="F120" s="22" t="str">
        <f>IF(E20="","",E20)</f>
        <v>Vyplň údaj</v>
      </c>
      <c r="I120" s="24" t="s">
        <v>30</v>
      </c>
      <c r="J120" s="27" t="str">
        <f>E26</f>
        <v xml:space="preserve"> </v>
      </c>
      <c r="L120" s="29"/>
    </row>
    <row r="121" spans="2:65" s="1" customFormat="1" ht="10.25" customHeight="1">
      <c r="B121" s="29"/>
      <c r="L121" s="29"/>
    </row>
    <row r="122" spans="2:65" s="10" customFormat="1" ht="29.25" customHeight="1">
      <c r="B122" s="119"/>
      <c r="C122" s="120" t="s">
        <v>147</v>
      </c>
      <c r="D122" s="121" t="s">
        <v>58</v>
      </c>
      <c r="E122" s="121" t="s">
        <v>54</v>
      </c>
      <c r="F122" s="121" t="s">
        <v>55</v>
      </c>
      <c r="G122" s="121" t="s">
        <v>148</v>
      </c>
      <c r="H122" s="121" t="s">
        <v>149</v>
      </c>
      <c r="I122" s="121" t="s">
        <v>150</v>
      </c>
      <c r="J122" s="122" t="s">
        <v>115</v>
      </c>
      <c r="K122" s="123" t="s">
        <v>151</v>
      </c>
      <c r="L122" s="119"/>
      <c r="M122" s="58" t="s">
        <v>1</v>
      </c>
      <c r="N122" s="59" t="s">
        <v>37</v>
      </c>
      <c r="O122" s="59" t="s">
        <v>152</v>
      </c>
      <c r="P122" s="59" t="s">
        <v>153</v>
      </c>
      <c r="Q122" s="59" t="s">
        <v>154</v>
      </c>
      <c r="R122" s="59" t="s">
        <v>155</v>
      </c>
      <c r="S122" s="59" t="s">
        <v>156</v>
      </c>
      <c r="T122" s="60" t="s">
        <v>157</v>
      </c>
    </row>
    <row r="123" spans="2:65" s="1" customFormat="1" ht="22.75" customHeight="1">
      <c r="B123" s="29"/>
      <c r="C123" s="63" t="s">
        <v>116</v>
      </c>
      <c r="J123" s="124">
        <f>BK123</f>
        <v>0</v>
      </c>
      <c r="L123" s="29"/>
      <c r="M123" s="61"/>
      <c r="N123" s="53"/>
      <c r="O123" s="53"/>
      <c r="P123" s="125">
        <f>P124</f>
        <v>0</v>
      </c>
      <c r="Q123" s="53"/>
      <c r="R123" s="125">
        <f>R124</f>
        <v>0.15040407999999997</v>
      </c>
      <c r="S123" s="53"/>
      <c r="T123" s="126">
        <f>T124</f>
        <v>0</v>
      </c>
      <c r="AT123" s="14" t="s">
        <v>72</v>
      </c>
      <c r="AU123" s="14" t="s">
        <v>117</v>
      </c>
      <c r="BK123" s="127">
        <f>BK124</f>
        <v>0</v>
      </c>
    </row>
    <row r="124" spans="2:65" s="11" customFormat="1" ht="26" customHeight="1">
      <c r="B124" s="128"/>
      <c r="D124" s="129" t="s">
        <v>72</v>
      </c>
      <c r="E124" s="130" t="s">
        <v>486</v>
      </c>
      <c r="F124" s="130" t="s">
        <v>487</v>
      </c>
      <c r="I124" s="131"/>
      <c r="J124" s="132">
        <f>BK124</f>
        <v>0</v>
      </c>
      <c r="L124" s="128"/>
      <c r="M124" s="133"/>
      <c r="P124" s="134">
        <f>P125+P139</f>
        <v>0</v>
      </c>
      <c r="R124" s="134">
        <f>R125+R139</f>
        <v>0.15040407999999997</v>
      </c>
      <c r="T124" s="135">
        <f>T125+T139</f>
        <v>0</v>
      </c>
      <c r="AR124" s="129" t="s">
        <v>85</v>
      </c>
      <c r="AT124" s="136" t="s">
        <v>72</v>
      </c>
      <c r="AU124" s="136" t="s">
        <v>73</v>
      </c>
      <c r="AY124" s="129" t="s">
        <v>160</v>
      </c>
      <c r="BK124" s="137">
        <f>BK125+BK139</f>
        <v>0</v>
      </c>
    </row>
    <row r="125" spans="2:65" s="11" customFormat="1" ht="22.75" customHeight="1">
      <c r="B125" s="128"/>
      <c r="D125" s="129" t="s">
        <v>72</v>
      </c>
      <c r="E125" s="138" t="s">
        <v>992</v>
      </c>
      <c r="F125" s="138" t="s">
        <v>993</v>
      </c>
      <c r="I125" s="131"/>
      <c r="J125" s="139">
        <f>BK125</f>
        <v>0</v>
      </c>
      <c r="L125" s="128"/>
      <c r="M125" s="133"/>
      <c r="P125" s="134">
        <f>SUM(P126:P138)</f>
        <v>0</v>
      </c>
      <c r="R125" s="134">
        <f>SUM(R126:R138)</f>
        <v>0.14154327999999997</v>
      </c>
      <c r="T125" s="135">
        <f>SUM(T126:T138)</f>
        <v>0</v>
      </c>
      <c r="AR125" s="129" t="s">
        <v>85</v>
      </c>
      <c r="AT125" s="136" t="s">
        <v>72</v>
      </c>
      <c r="AU125" s="136" t="s">
        <v>80</v>
      </c>
      <c r="AY125" s="129" t="s">
        <v>160</v>
      </c>
      <c r="BK125" s="137">
        <f>SUM(BK126:BK138)</f>
        <v>0</v>
      </c>
    </row>
    <row r="126" spans="2:65" s="1" customFormat="1" ht="21.75" customHeight="1">
      <c r="B126" s="140"/>
      <c r="C126" s="141" t="s">
        <v>80</v>
      </c>
      <c r="D126" s="141" t="s">
        <v>162</v>
      </c>
      <c r="E126" s="142" t="s">
        <v>994</v>
      </c>
      <c r="F126" s="143" t="s">
        <v>995</v>
      </c>
      <c r="G126" s="144" t="s">
        <v>253</v>
      </c>
      <c r="H126" s="145">
        <v>1</v>
      </c>
      <c r="I126" s="146"/>
      <c r="J126" s="147">
        <f t="shared" ref="J126:J138" si="0">ROUND(I126*H126,2)</f>
        <v>0</v>
      </c>
      <c r="K126" s="148"/>
      <c r="L126" s="29"/>
      <c r="M126" s="149" t="s">
        <v>1</v>
      </c>
      <c r="N126" s="150" t="s">
        <v>39</v>
      </c>
      <c r="P126" s="151">
        <f t="shared" ref="P126:P138" si="1">O126*H126</f>
        <v>0</v>
      </c>
      <c r="Q126" s="151">
        <v>1.77728E-3</v>
      </c>
      <c r="R126" s="151">
        <f t="shared" ref="R126:R138" si="2">Q126*H126</f>
        <v>1.77728E-3</v>
      </c>
      <c r="S126" s="151">
        <v>0</v>
      </c>
      <c r="T126" s="152">
        <f t="shared" ref="T126:T138" si="3">S126*H126</f>
        <v>0</v>
      </c>
      <c r="AR126" s="153" t="s">
        <v>224</v>
      </c>
      <c r="AT126" s="153" t="s">
        <v>162</v>
      </c>
      <c r="AU126" s="153" t="s">
        <v>85</v>
      </c>
      <c r="AY126" s="14" t="s">
        <v>160</v>
      </c>
      <c r="BE126" s="154">
        <f t="shared" ref="BE126:BE138" si="4">IF(N126="základná",J126,0)</f>
        <v>0</v>
      </c>
      <c r="BF126" s="154">
        <f t="shared" ref="BF126:BF138" si="5">IF(N126="znížená",J126,0)</f>
        <v>0</v>
      </c>
      <c r="BG126" s="154">
        <f t="shared" ref="BG126:BG138" si="6">IF(N126="zákl. prenesená",J126,0)</f>
        <v>0</v>
      </c>
      <c r="BH126" s="154">
        <f t="shared" ref="BH126:BH138" si="7">IF(N126="zníž. prenesená",J126,0)</f>
        <v>0</v>
      </c>
      <c r="BI126" s="154">
        <f t="shared" ref="BI126:BI138" si="8">IF(N126="nulová",J126,0)</f>
        <v>0</v>
      </c>
      <c r="BJ126" s="14" t="s">
        <v>85</v>
      </c>
      <c r="BK126" s="154">
        <f t="shared" ref="BK126:BK138" si="9">ROUND(I126*H126,2)</f>
        <v>0</v>
      </c>
      <c r="BL126" s="14" t="s">
        <v>224</v>
      </c>
      <c r="BM126" s="153" t="s">
        <v>996</v>
      </c>
    </row>
    <row r="127" spans="2:65" s="1" customFormat="1" ht="21.75" customHeight="1">
      <c r="B127" s="140"/>
      <c r="C127" s="141" t="s">
        <v>85</v>
      </c>
      <c r="D127" s="141" t="s">
        <v>162</v>
      </c>
      <c r="E127" s="142" t="s">
        <v>997</v>
      </c>
      <c r="F127" s="143" t="s">
        <v>998</v>
      </c>
      <c r="G127" s="144" t="s">
        <v>253</v>
      </c>
      <c r="H127" s="145">
        <v>10</v>
      </c>
      <c r="I127" s="146"/>
      <c r="J127" s="147">
        <f t="shared" si="0"/>
        <v>0</v>
      </c>
      <c r="K127" s="148"/>
      <c r="L127" s="29"/>
      <c r="M127" s="149" t="s">
        <v>1</v>
      </c>
      <c r="N127" s="150" t="s">
        <v>39</v>
      </c>
      <c r="P127" s="151">
        <f t="shared" si="1"/>
        <v>0</v>
      </c>
      <c r="Q127" s="151">
        <v>1.91E-3</v>
      </c>
      <c r="R127" s="151">
        <f t="shared" si="2"/>
        <v>1.9099999999999999E-2</v>
      </c>
      <c r="S127" s="151">
        <v>0</v>
      </c>
      <c r="T127" s="152">
        <f t="shared" si="3"/>
        <v>0</v>
      </c>
      <c r="AR127" s="153" t="s">
        <v>224</v>
      </c>
      <c r="AT127" s="153" t="s">
        <v>162</v>
      </c>
      <c r="AU127" s="153" t="s">
        <v>85</v>
      </c>
      <c r="AY127" s="14" t="s">
        <v>160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4" t="s">
        <v>85</v>
      </c>
      <c r="BK127" s="154">
        <f t="shared" si="9"/>
        <v>0</v>
      </c>
      <c r="BL127" s="14" t="s">
        <v>224</v>
      </c>
      <c r="BM127" s="153" t="s">
        <v>999</v>
      </c>
    </row>
    <row r="128" spans="2:65" s="1" customFormat="1" ht="24.25" customHeight="1">
      <c r="B128" s="140"/>
      <c r="C128" s="141" t="s">
        <v>171</v>
      </c>
      <c r="D128" s="141" t="s">
        <v>162</v>
      </c>
      <c r="E128" s="142" t="s">
        <v>1000</v>
      </c>
      <c r="F128" s="143" t="s">
        <v>1001</v>
      </c>
      <c r="G128" s="144" t="s">
        <v>253</v>
      </c>
      <c r="H128" s="145">
        <v>53.2</v>
      </c>
      <c r="I128" s="146"/>
      <c r="J128" s="147">
        <f t="shared" si="0"/>
        <v>0</v>
      </c>
      <c r="K128" s="148"/>
      <c r="L128" s="29"/>
      <c r="M128" s="149" t="s">
        <v>1</v>
      </c>
      <c r="N128" s="150" t="s">
        <v>39</v>
      </c>
      <c r="P128" s="151">
        <f t="shared" si="1"/>
        <v>0</v>
      </c>
      <c r="Q128" s="151">
        <v>1.9499999999999999E-3</v>
      </c>
      <c r="R128" s="151">
        <f t="shared" si="2"/>
        <v>0.10374</v>
      </c>
      <c r="S128" s="151">
        <v>0</v>
      </c>
      <c r="T128" s="152">
        <f t="shared" si="3"/>
        <v>0</v>
      </c>
      <c r="AR128" s="153" t="s">
        <v>224</v>
      </c>
      <c r="AT128" s="153" t="s">
        <v>162</v>
      </c>
      <c r="AU128" s="153" t="s">
        <v>85</v>
      </c>
      <c r="AY128" s="14" t="s">
        <v>160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4" t="s">
        <v>85</v>
      </c>
      <c r="BK128" s="154">
        <f t="shared" si="9"/>
        <v>0</v>
      </c>
      <c r="BL128" s="14" t="s">
        <v>224</v>
      </c>
      <c r="BM128" s="153" t="s">
        <v>1002</v>
      </c>
    </row>
    <row r="129" spans="2:65" s="1" customFormat="1" ht="24.25" customHeight="1">
      <c r="B129" s="140"/>
      <c r="C129" s="141" t="s">
        <v>166</v>
      </c>
      <c r="D129" s="141" t="s">
        <v>162</v>
      </c>
      <c r="E129" s="142" t="s">
        <v>1003</v>
      </c>
      <c r="F129" s="143" t="s">
        <v>1004</v>
      </c>
      <c r="G129" s="144" t="s">
        <v>269</v>
      </c>
      <c r="H129" s="145">
        <v>1</v>
      </c>
      <c r="I129" s="146"/>
      <c r="J129" s="147">
        <f t="shared" si="0"/>
        <v>0</v>
      </c>
      <c r="K129" s="148"/>
      <c r="L129" s="29"/>
      <c r="M129" s="149" t="s">
        <v>1</v>
      </c>
      <c r="N129" s="150" t="s">
        <v>39</v>
      </c>
      <c r="P129" s="151">
        <f t="shared" si="1"/>
        <v>0</v>
      </c>
      <c r="Q129" s="151">
        <v>0</v>
      </c>
      <c r="R129" s="151">
        <f t="shared" si="2"/>
        <v>0</v>
      </c>
      <c r="S129" s="151">
        <v>0</v>
      </c>
      <c r="T129" s="152">
        <f t="shared" si="3"/>
        <v>0</v>
      </c>
      <c r="AR129" s="153" t="s">
        <v>224</v>
      </c>
      <c r="AT129" s="153" t="s">
        <v>162</v>
      </c>
      <c r="AU129" s="153" t="s">
        <v>85</v>
      </c>
      <c r="AY129" s="14" t="s">
        <v>160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4" t="s">
        <v>85</v>
      </c>
      <c r="BK129" s="154">
        <f t="shared" si="9"/>
        <v>0</v>
      </c>
      <c r="BL129" s="14" t="s">
        <v>224</v>
      </c>
      <c r="BM129" s="153" t="s">
        <v>1005</v>
      </c>
    </row>
    <row r="130" spans="2:65" s="1" customFormat="1" ht="21.75" customHeight="1">
      <c r="B130" s="140"/>
      <c r="C130" s="141" t="s">
        <v>178</v>
      </c>
      <c r="D130" s="141" t="s">
        <v>162</v>
      </c>
      <c r="E130" s="142" t="s">
        <v>1006</v>
      </c>
      <c r="F130" s="143" t="s">
        <v>1007</v>
      </c>
      <c r="G130" s="144" t="s">
        <v>269</v>
      </c>
      <c r="H130" s="145">
        <v>1</v>
      </c>
      <c r="I130" s="146"/>
      <c r="J130" s="147">
        <f t="shared" si="0"/>
        <v>0</v>
      </c>
      <c r="K130" s="148"/>
      <c r="L130" s="29"/>
      <c r="M130" s="149" t="s">
        <v>1</v>
      </c>
      <c r="N130" s="150" t="s">
        <v>39</v>
      </c>
      <c r="P130" s="151">
        <f t="shared" si="1"/>
        <v>0</v>
      </c>
      <c r="Q130" s="151">
        <v>4.6200000000000001E-4</v>
      </c>
      <c r="R130" s="151">
        <f t="shared" si="2"/>
        <v>4.6200000000000001E-4</v>
      </c>
      <c r="S130" s="151">
        <v>0</v>
      </c>
      <c r="T130" s="152">
        <f t="shared" si="3"/>
        <v>0</v>
      </c>
      <c r="AR130" s="153" t="s">
        <v>224</v>
      </c>
      <c r="AT130" s="153" t="s">
        <v>162</v>
      </c>
      <c r="AU130" s="153" t="s">
        <v>85</v>
      </c>
      <c r="AY130" s="14" t="s">
        <v>160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4" t="s">
        <v>85</v>
      </c>
      <c r="BK130" s="154">
        <f t="shared" si="9"/>
        <v>0</v>
      </c>
      <c r="BL130" s="14" t="s">
        <v>224</v>
      </c>
      <c r="BM130" s="153" t="s">
        <v>1008</v>
      </c>
    </row>
    <row r="131" spans="2:65" s="1" customFormat="1" ht="24.25" customHeight="1">
      <c r="B131" s="140"/>
      <c r="C131" s="155" t="s">
        <v>182</v>
      </c>
      <c r="D131" s="155" t="s">
        <v>220</v>
      </c>
      <c r="E131" s="156" t="s">
        <v>1009</v>
      </c>
      <c r="F131" s="157" t="s">
        <v>1010</v>
      </c>
      <c r="G131" s="158" t="s">
        <v>269</v>
      </c>
      <c r="H131" s="159">
        <v>1</v>
      </c>
      <c r="I131" s="160"/>
      <c r="J131" s="161">
        <f t="shared" si="0"/>
        <v>0</v>
      </c>
      <c r="K131" s="162"/>
      <c r="L131" s="163"/>
      <c r="M131" s="164" t="s">
        <v>1</v>
      </c>
      <c r="N131" s="165" t="s">
        <v>39</v>
      </c>
      <c r="P131" s="151">
        <f t="shared" si="1"/>
        <v>0</v>
      </c>
      <c r="Q131" s="151">
        <v>1.08E-3</v>
      </c>
      <c r="R131" s="151">
        <f t="shared" si="2"/>
        <v>1.08E-3</v>
      </c>
      <c r="S131" s="151">
        <v>0</v>
      </c>
      <c r="T131" s="152">
        <f t="shared" si="3"/>
        <v>0</v>
      </c>
      <c r="AR131" s="153" t="s">
        <v>293</v>
      </c>
      <c r="AT131" s="153" t="s">
        <v>220</v>
      </c>
      <c r="AU131" s="153" t="s">
        <v>85</v>
      </c>
      <c r="AY131" s="14" t="s">
        <v>160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4" t="s">
        <v>85</v>
      </c>
      <c r="BK131" s="154">
        <f t="shared" si="9"/>
        <v>0</v>
      </c>
      <c r="BL131" s="14" t="s">
        <v>224</v>
      </c>
      <c r="BM131" s="153" t="s">
        <v>1011</v>
      </c>
    </row>
    <row r="132" spans="2:65" s="1" customFormat="1" ht="24.25" customHeight="1">
      <c r="B132" s="140"/>
      <c r="C132" s="141" t="s">
        <v>186</v>
      </c>
      <c r="D132" s="141" t="s">
        <v>162</v>
      </c>
      <c r="E132" s="142" t="s">
        <v>1012</v>
      </c>
      <c r="F132" s="143" t="s">
        <v>1013</v>
      </c>
      <c r="G132" s="144" t="s">
        <v>269</v>
      </c>
      <c r="H132" s="145">
        <v>4</v>
      </c>
      <c r="I132" s="146"/>
      <c r="J132" s="147">
        <f t="shared" si="0"/>
        <v>0</v>
      </c>
      <c r="K132" s="148"/>
      <c r="L132" s="29"/>
      <c r="M132" s="149" t="s">
        <v>1</v>
      </c>
      <c r="N132" s="150" t="s">
        <v>39</v>
      </c>
      <c r="P132" s="151">
        <f t="shared" si="1"/>
        <v>0</v>
      </c>
      <c r="Q132" s="151">
        <v>4.46E-4</v>
      </c>
      <c r="R132" s="151">
        <f t="shared" si="2"/>
        <v>1.784E-3</v>
      </c>
      <c r="S132" s="151">
        <v>0</v>
      </c>
      <c r="T132" s="152">
        <f t="shared" si="3"/>
        <v>0</v>
      </c>
      <c r="AR132" s="153" t="s">
        <v>224</v>
      </c>
      <c r="AT132" s="153" t="s">
        <v>162</v>
      </c>
      <c r="AU132" s="153" t="s">
        <v>85</v>
      </c>
      <c r="AY132" s="14" t="s">
        <v>160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4" t="s">
        <v>85</v>
      </c>
      <c r="BK132" s="154">
        <f t="shared" si="9"/>
        <v>0</v>
      </c>
      <c r="BL132" s="14" t="s">
        <v>224</v>
      </c>
      <c r="BM132" s="153" t="s">
        <v>1014</v>
      </c>
    </row>
    <row r="133" spans="2:65" s="1" customFormat="1" ht="37.75" customHeight="1">
      <c r="B133" s="140"/>
      <c r="C133" s="155" t="s">
        <v>190</v>
      </c>
      <c r="D133" s="155" t="s">
        <v>220</v>
      </c>
      <c r="E133" s="156" t="s">
        <v>1015</v>
      </c>
      <c r="F133" s="157" t="s">
        <v>1016</v>
      </c>
      <c r="G133" s="158" t="s">
        <v>269</v>
      </c>
      <c r="H133" s="159">
        <v>4</v>
      </c>
      <c r="I133" s="160"/>
      <c r="J133" s="161">
        <f t="shared" si="0"/>
        <v>0</v>
      </c>
      <c r="K133" s="162"/>
      <c r="L133" s="163"/>
      <c r="M133" s="164" t="s">
        <v>1</v>
      </c>
      <c r="N133" s="165" t="s">
        <v>39</v>
      </c>
      <c r="P133" s="151">
        <f t="shared" si="1"/>
        <v>0</v>
      </c>
      <c r="Q133" s="151">
        <v>1.7799999999999999E-3</v>
      </c>
      <c r="R133" s="151">
        <f t="shared" si="2"/>
        <v>7.1199999999999996E-3</v>
      </c>
      <c r="S133" s="151">
        <v>0</v>
      </c>
      <c r="T133" s="152">
        <f t="shared" si="3"/>
        <v>0</v>
      </c>
      <c r="AR133" s="153" t="s">
        <v>293</v>
      </c>
      <c r="AT133" s="153" t="s">
        <v>220</v>
      </c>
      <c r="AU133" s="153" t="s">
        <v>85</v>
      </c>
      <c r="AY133" s="14" t="s">
        <v>160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4" t="s">
        <v>85</v>
      </c>
      <c r="BK133" s="154">
        <f t="shared" si="9"/>
        <v>0</v>
      </c>
      <c r="BL133" s="14" t="s">
        <v>224</v>
      </c>
      <c r="BM133" s="153" t="s">
        <v>1017</v>
      </c>
    </row>
    <row r="134" spans="2:65" s="1" customFormat="1" ht="24.25" customHeight="1">
      <c r="B134" s="140"/>
      <c r="C134" s="155" t="s">
        <v>194</v>
      </c>
      <c r="D134" s="155" t="s">
        <v>220</v>
      </c>
      <c r="E134" s="156" t="s">
        <v>1018</v>
      </c>
      <c r="F134" s="157" t="s">
        <v>1019</v>
      </c>
      <c r="G134" s="158" t="s">
        <v>269</v>
      </c>
      <c r="H134" s="159">
        <v>4</v>
      </c>
      <c r="I134" s="160"/>
      <c r="J134" s="161">
        <f t="shared" si="0"/>
        <v>0</v>
      </c>
      <c r="K134" s="162"/>
      <c r="L134" s="163"/>
      <c r="M134" s="164" t="s">
        <v>1</v>
      </c>
      <c r="N134" s="165" t="s">
        <v>39</v>
      </c>
      <c r="P134" s="151">
        <f t="shared" si="1"/>
        <v>0</v>
      </c>
      <c r="Q134" s="151">
        <v>1.4400000000000001E-3</v>
      </c>
      <c r="R134" s="151">
        <f t="shared" si="2"/>
        <v>5.7600000000000004E-3</v>
      </c>
      <c r="S134" s="151">
        <v>0</v>
      </c>
      <c r="T134" s="152">
        <f t="shared" si="3"/>
        <v>0</v>
      </c>
      <c r="AR134" s="153" t="s">
        <v>293</v>
      </c>
      <c r="AT134" s="153" t="s">
        <v>220</v>
      </c>
      <c r="AU134" s="153" t="s">
        <v>85</v>
      </c>
      <c r="AY134" s="14" t="s">
        <v>160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4" t="s">
        <v>85</v>
      </c>
      <c r="BK134" s="154">
        <f t="shared" si="9"/>
        <v>0</v>
      </c>
      <c r="BL134" s="14" t="s">
        <v>224</v>
      </c>
      <c r="BM134" s="153" t="s">
        <v>1020</v>
      </c>
    </row>
    <row r="135" spans="2:65" s="1" customFormat="1" ht="21.75" customHeight="1">
      <c r="B135" s="140"/>
      <c r="C135" s="155" t="s">
        <v>198</v>
      </c>
      <c r="D135" s="155" t="s">
        <v>220</v>
      </c>
      <c r="E135" s="156" t="s">
        <v>1021</v>
      </c>
      <c r="F135" s="157" t="s">
        <v>1022</v>
      </c>
      <c r="G135" s="158" t="s">
        <v>269</v>
      </c>
      <c r="H135" s="159">
        <v>4</v>
      </c>
      <c r="I135" s="160"/>
      <c r="J135" s="161">
        <f t="shared" si="0"/>
        <v>0</v>
      </c>
      <c r="K135" s="162"/>
      <c r="L135" s="163"/>
      <c r="M135" s="164" t="s">
        <v>1</v>
      </c>
      <c r="N135" s="165" t="s">
        <v>39</v>
      </c>
      <c r="P135" s="151">
        <f t="shared" si="1"/>
        <v>0</v>
      </c>
      <c r="Q135" s="151">
        <v>5.0000000000000002E-5</v>
      </c>
      <c r="R135" s="151">
        <f t="shared" si="2"/>
        <v>2.0000000000000001E-4</v>
      </c>
      <c r="S135" s="151">
        <v>0</v>
      </c>
      <c r="T135" s="152">
        <f t="shared" si="3"/>
        <v>0</v>
      </c>
      <c r="AR135" s="153" t="s">
        <v>293</v>
      </c>
      <c r="AT135" s="153" t="s">
        <v>220</v>
      </c>
      <c r="AU135" s="153" t="s">
        <v>85</v>
      </c>
      <c r="AY135" s="14" t="s">
        <v>160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4" t="s">
        <v>85</v>
      </c>
      <c r="BK135" s="154">
        <f t="shared" si="9"/>
        <v>0</v>
      </c>
      <c r="BL135" s="14" t="s">
        <v>224</v>
      </c>
      <c r="BM135" s="153" t="s">
        <v>1023</v>
      </c>
    </row>
    <row r="136" spans="2:65" s="1" customFormat="1" ht="24.25" customHeight="1">
      <c r="B136" s="140"/>
      <c r="C136" s="155" t="s">
        <v>202</v>
      </c>
      <c r="D136" s="155" t="s">
        <v>220</v>
      </c>
      <c r="E136" s="156" t="s">
        <v>1024</v>
      </c>
      <c r="F136" s="157" t="s">
        <v>1025</v>
      </c>
      <c r="G136" s="158" t="s">
        <v>269</v>
      </c>
      <c r="H136" s="159">
        <v>4</v>
      </c>
      <c r="I136" s="160"/>
      <c r="J136" s="161">
        <f t="shared" si="0"/>
        <v>0</v>
      </c>
      <c r="K136" s="162"/>
      <c r="L136" s="163"/>
      <c r="M136" s="164" t="s">
        <v>1</v>
      </c>
      <c r="N136" s="165" t="s">
        <v>39</v>
      </c>
      <c r="P136" s="151">
        <f t="shared" si="1"/>
        <v>0</v>
      </c>
      <c r="Q136" s="151">
        <v>1.2999999999999999E-4</v>
      </c>
      <c r="R136" s="151">
        <f t="shared" si="2"/>
        <v>5.1999999999999995E-4</v>
      </c>
      <c r="S136" s="151">
        <v>0</v>
      </c>
      <c r="T136" s="152">
        <f t="shared" si="3"/>
        <v>0</v>
      </c>
      <c r="AR136" s="153" t="s">
        <v>293</v>
      </c>
      <c r="AT136" s="153" t="s">
        <v>220</v>
      </c>
      <c r="AU136" s="153" t="s">
        <v>85</v>
      </c>
      <c r="AY136" s="14" t="s">
        <v>160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4" t="s">
        <v>85</v>
      </c>
      <c r="BK136" s="154">
        <f t="shared" si="9"/>
        <v>0</v>
      </c>
      <c r="BL136" s="14" t="s">
        <v>224</v>
      </c>
      <c r="BM136" s="153" t="s">
        <v>1026</v>
      </c>
    </row>
    <row r="137" spans="2:65" s="1" customFormat="1" ht="24.25" customHeight="1">
      <c r="B137" s="140"/>
      <c r="C137" s="141" t="s">
        <v>206</v>
      </c>
      <c r="D137" s="141" t="s">
        <v>162</v>
      </c>
      <c r="E137" s="142" t="s">
        <v>1027</v>
      </c>
      <c r="F137" s="143" t="s">
        <v>1028</v>
      </c>
      <c r="G137" s="144" t="s">
        <v>253</v>
      </c>
      <c r="H137" s="145">
        <v>64</v>
      </c>
      <c r="I137" s="146"/>
      <c r="J137" s="147">
        <f t="shared" si="0"/>
        <v>0</v>
      </c>
      <c r="K137" s="148"/>
      <c r="L137" s="29"/>
      <c r="M137" s="149" t="s">
        <v>1</v>
      </c>
      <c r="N137" s="150" t="s">
        <v>39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224</v>
      </c>
      <c r="AT137" s="153" t="s">
        <v>162</v>
      </c>
      <c r="AU137" s="153" t="s">
        <v>85</v>
      </c>
      <c r="AY137" s="14" t="s">
        <v>160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4" t="s">
        <v>85</v>
      </c>
      <c r="BK137" s="154">
        <f t="shared" si="9"/>
        <v>0</v>
      </c>
      <c r="BL137" s="14" t="s">
        <v>224</v>
      </c>
      <c r="BM137" s="153" t="s">
        <v>1029</v>
      </c>
    </row>
    <row r="138" spans="2:65" s="1" customFormat="1" ht="24.25" customHeight="1">
      <c r="B138" s="140"/>
      <c r="C138" s="141" t="s">
        <v>211</v>
      </c>
      <c r="D138" s="141" t="s">
        <v>162</v>
      </c>
      <c r="E138" s="142" t="s">
        <v>1030</v>
      </c>
      <c r="F138" s="143" t="s">
        <v>1031</v>
      </c>
      <c r="G138" s="144" t="s">
        <v>523</v>
      </c>
      <c r="H138" s="166"/>
      <c r="I138" s="146"/>
      <c r="J138" s="147">
        <f t="shared" si="0"/>
        <v>0</v>
      </c>
      <c r="K138" s="148"/>
      <c r="L138" s="29"/>
      <c r="M138" s="149" t="s">
        <v>1</v>
      </c>
      <c r="N138" s="150" t="s">
        <v>39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224</v>
      </c>
      <c r="AT138" s="153" t="s">
        <v>162</v>
      </c>
      <c r="AU138" s="153" t="s">
        <v>85</v>
      </c>
      <c r="AY138" s="14" t="s">
        <v>160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4" t="s">
        <v>85</v>
      </c>
      <c r="BK138" s="154">
        <f t="shared" si="9"/>
        <v>0</v>
      </c>
      <c r="BL138" s="14" t="s">
        <v>224</v>
      </c>
      <c r="BM138" s="153" t="s">
        <v>1032</v>
      </c>
    </row>
    <row r="139" spans="2:65" s="11" customFormat="1" ht="22.75" customHeight="1">
      <c r="B139" s="128"/>
      <c r="D139" s="129" t="s">
        <v>72</v>
      </c>
      <c r="E139" s="138" t="s">
        <v>612</v>
      </c>
      <c r="F139" s="138" t="s">
        <v>613</v>
      </c>
      <c r="I139" s="131"/>
      <c r="J139" s="139">
        <f>BK139</f>
        <v>0</v>
      </c>
      <c r="L139" s="128"/>
      <c r="M139" s="133"/>
      <c r="P139" s="134">
        <f>SUM(P140:P146)</f>
        <v>0</v>
      </c>
      <c r="R139" s="134">
        <f>SUM(R140:R146)</f>
        <v>8.860800000000002E-3</v>
      </c>
      <c r="T139" s="135">
        <f>SUM(T140:T146)</f>
        <v>0</v>
      </c>
      <c r="AR139" s="129" t="s">
        <v>85</v>
      </c>
      <c r="AT139" s="136" t="s">
        <v>72</v>
      </c>
      <c r="AU139" s="136" t="s">
        <v>80</v>
      </c>
      <c r="AY139" s="129" t="s">
        <v>160</v>
      </c>
      <c r="BK139" s="137">
        <f>SUM(BK140:BK146)</f>
        <v>0</v>
      </c>
    </row>
    <row r="140" spans="2:65" s="1" customFormat="1" ht="24.25" customHeight="1">
      <c r="B140" s="140"/>
      <c r="C140" s="141" t="s">
        <v>215</v>
      </c>
      <c r="D140" s="141" t="s">
        <v>162</v>
      </c>
      <c r="E140" s="142" t="s">
        <v>1033</v>
      </c>
      <c r="F140" s="143" t="s">
        <v>1034</v>
      </c>
      <c r="G140" s="144" t="s">
        <v>253</v>
      </c>
      <c r="H140" s="145">
        <v>15</v>
      </c>
      <c r="I140" s="146"/>
      <c r="J140" s="147">
        <f t="shared" ref="J140:J146" si="10">ROUND(I140*H140,2)</f>
        <v>0</v>
      </c>
      <c r="K140" s="148"/>
      <c r="L140" s="29"/>
      <c r="M140" s="149" t="s">
        <v>1</v>
      </c>
      <c r="N140" s="150" t="s">
        <v>39</v>
      </c>
      <c r="P140" s="151">
        <f t="shared" ref="P140:P146" si="11">O140*H140</f>
        <v>0</v>
      </c>
      <c r="Q140" s="151">
        <v>3.8220000000000002E-4</v>
      </c>
      <c r="R140" s="151">
        <f t="shared" ref="R140:R146" si="12">Q140*H140</f>
        <v>5.7330000000000002E-3</v>
      </c>
      <c r="S140" s="151">
        <v>0</v>
      </c>
      <c r="T140" s="152">
        <f t="shared" ref="T140:T146" si="13">S140*H140</f>
        <v>0</v>
      </c>
      <c r="AR140" s="153" t="s">
        <v>224</v>
      </c>
      <c r="AT140" s="153" t="s">
        <v>162</v>
      </c>
      <c r="AU140" s="153" t="s">
        <v>85</v>
      </c>
      <c r="AY140" s="14" t="s">
        <v>160</v>
      </c>
      <c r="BE140" s="154">
        <f t="shared" ref="BE140:BE146" si="14">IF(N140="základná",J140,0)</f>
        <v>0</v>
      </c>
      <c r="BF140" s="154">
        <f t="shared" ref="BF140:BF146" si="15">IF(N140="znížená",J140,0)</f>
        <v>0</v>
      </c>
      <c r="BG140" s="154">
        <f t="shared" ref="BG140:BG146" si="16">IF(N140="zákl. prenesená",J140,0)</f>
        <v>0</v>
      </c>
      <c r="BH140" s="154">
        <f t="shared" ref="BH140:BH146" si="17">IF(N140="zníž. prenesená",J140,0)</f>
        <v>0</v>
      </c>
      <c r="BI140" s="154">
        <f t="shared" ref="BI140:BI146" si="18">IF(N140="nulová",J140,0)</f>
        <v>0</v>
      </c>
      <c r="BJ140" s="14" t="s">
        <v>85</v>
      </c>
      <c r="BK140" s="154">
        <f t="shared" ref="BK140:BK146" si="19">ROUND(I140*H140,2)</f>
        <v>0</v>
      </c>
      <c r="BL140" s="14" t="s">
        <v>224</v>
      </c>
      <c r="BM140" s="153" t="s">
        <v>1035</v>
      </c>
    </row>
    <row r="141" spans="2:65" s="1" customFormat="1" ht="16.5" customHeight="1">
      <c r="B141" s="140"/>
      <c r="C141" s="141" t="s">
        <v>219</v>
      </c>
      <c r="D141" s="141" t="s">
        <v>162</v>
      </c>
      <c r="E141" s="142" t="s">
        <v>1036</v>
      </c>
      <c r="F141" s="143" t="s">
        <v>1037</v>
      </c>
      <c r="G141" s="144" t="s">
        <v>269</v>
      </c>
      <c r="H141" s="145">
        <v>1</v>
      </c>
      <c r="I141" s="146"/>
      <c r="J141" s="147">
        <f t="shared" si="10"/>
        <v>0</v>
      </c>
      <c r="K141" s="148"/>
      <c r="L141" s="29"/>
      <c r="M141" s="149" t="s">
        <v>1</v>
      </c>
      <c r="N141" s="150" t="s">
        <v>39</v>
      </c>
      <c r="P141" s="151">
        <f t="shared" si="11"/>
        <v>0</v>
      </c>
      <c r="Q141" s="151">
        <v>0</v>
      </c>
      <c r="R141" s="151">
        <f t="shared" si="12"/>
        <v>0</v>
      </c>
      <c r="S141" s="151">
        <v>0</v>
      </c>
      <c r="T141" s="152">
        <f t="shared" si="13"/>
        <v>0</v>
      </c>
      <c r="AR141" s="153" t="s">
        <v>224</v>
      </c>
      <c r="AT141" s="153" t="s">
        <v>162</v>
      </c>
      <c r="AU141" s="153" t="s">
        <v>85</v>
      </c>
      <c r="AY141" s="14" t="s">
        <v>160</v>
      </c>
      <c r="BE141" s="154">
        <f t="shared" si="14"/>
        <v>0</v>
      </c>
      <c r="BF141" s="154">
        <f t="shared" si="15"/>
        <v>0</v>
      </c>
      <c r="BG141" s="154">
        <f t="shared" si="16"/>
        <v>0</v>
      </c>
      <c r="BH141" s="154">
        <f t="shared" si="17"/>
        <v>0</v>
      </c>
      <c r="BI141" s="154">
        <f t="shared" si="18"/>
        <v>0</v>
      </c>
      <c r="BJ141" s="14" t="s">
        <v>85</v>
      </c>
      <c r="BK141" s="154">
        <f t="shared" si="19"/>
        <v>0</v>
      </c>
      <c r="BL141" s="14" t="s">
        <v>224</v>
      </c>
      <c r="BM141" s="153" t="s">
        <v>1038</v>
      </c>
    </row>
    <row r="142" spans="2:65" s="1" customFormat="1" ht="24.25" customHeight="1">
      <c r="B142" s="140"/>
      <c r="C142" s="141" t="s">
        <v>224</v>
      </c>
      <c r="D142" s="141" t="s">
        <v>162</v>
      </c>
      <c r="E142" s="142" t="s">
        <v>1039</v>
      </c>
      <c r="F142" s="143" t="s">
        <v>1040</v>
      </c>
      <c r="G142" s="144" t="s">
        <v>269</v>
      </c>
      <c r="H142" s="145">
        <v>1</v>
      </c>
      <c r="I142" s="146"/>
      <c r="J142" s="147">
        <f t="shared" si="10"/>
        <v>0</v>
      </c>
      <c r="K142" s="148"/>
      <c r="L142" s="29"/>
      <c r="M142" s="149" t="s">
        <v>1</v>
      </c>
      <c r="N142" s="150" t="s">
        <v>39</v>
      </c>
      <c r="P142" s="151">
        <f t="shared" si="11"/>
        <v>0</v>
      </c>
      <c r="Q142" s="151">
        <v>4.0000000000000003E-5</v>
      </c>
      <c r="R142" s="151">
        <f t="shared" si="12"/>
        <v>4.0000000000000003E-5</v>
      </c>
      <c r="S142" s="151">
        <v>0</v>
      </c>
      <c r="T142" s="152">
        <f t="shared" si="13"/>
        <v>0</v>
      </c>
      <c r="AR142" s="153" t="s">
        <v>224</v>
      </c>
      <c r="AT142" s="153" t="s">
        <v>162</v>
      </c>
      <c r="AU142" s="153" t="s">
        <v>85</v>
      </c>
      <c r="AY142" s="14" t="s">
        <v>160</v>
      </c>
      <c r="BE142" s="154">
        <f t="shared" si="14"/>
        <v>0</v>
      </c>
      <c r="BF142" s="154">
        <f t="shared" si="15"/>
        <v>0</v>
      </c>
      <c r="BG142" s="154">
        <f t="shared" si="16"/>
        <v>0</v>
      </c>
      <c r="BH142" s="154">
        <f t="shared" si="17"/>
        <v>0</v>
      </c>
      <c r="BI142" s="154">
        <f t="shared" si="18"/>
        <v>0</v>
      </c>
      <c r="BJ142" s="14" t="s">
        <v>85</v>
      </c>
      <c r="BK142" s="154">
        <f t="shared" si="19"/>
        <v>0</v>
      </c>
      <c r="BL142" s="14" t="s">
        <v>224</v>
      </c>
      <c r="BM142" s="153" t="s">
        <v>1041</v>
      </c>
    </row>
    <row r="143" spans="2:65" s="1" customFormat="1" ht="33" customHeight="1">
      <c r="B143" s="140"/>
      <c r="C143" s="155" t="s">
        <v>230</v>
      </c>
      <c r="D143" s="155" t="s">
        <v>220</v>
      </c>
      <c r="E143" s="156" t="s">
        <v>1042</v>
      </c>
      <c r="F143" s="157" t="s">
        <v>1043</v>
      </c>
      <c r="G143" s="158" t="s">
        <v>269</v>
      </c>
      <c r="H143" s="159">
        <v>1</v>
      </c>
      <c r="I143" s="160"/>
      <c r="J143" s="161">
        <f t="shared" si="10"/>
        <v>0</v>
      </c>
      <c r="K143" s="162"/>
      <c r="L143" s="163"/>
      <c r="M143" s="164" t="s">
        <v>1</v>
      </c>
      <c r="N143" s="165" t="s">
        <v>39</v>
      </c>
      <c r="P143" s="151">
        <f t="shared" si="11"/>
        <v>0</v>
      </c>
      <c r="Q143" s="151">
        <v>1.3999999999999999E-4</v>
      </c>
      <c r="R143" s="151">
        <f t="shared" si="12"/>
        <v>1.3999999999999999E-4</v>
      </c>
      <c r="S143" s="151">
        <v>0</v>
      </c>
      <c r="T143" s="152">
        <f t="shared" si="13"/>
        <v>0</v>
      </c>
      <c r="AR143" s="153" t="s">
        <v>293</v>
      </c>
      <c r="AT143" s="153" t="s">
        <v>220</v>
      </c>
      <c r="AU143" s="153" t="s">
        <v>85</v>
      </c>
      <c r="AY143" s="14" t="s">
        <v>160</v>
      </c>
      <c r="BE143" s="154">
        <f t="shared" si="14"/>
        <v>0</v>
      </c>
      <c r="BF143" s="154">
        <f t="shared" si="15"/>
        <v>0</v>
      </c>
      <c r="BG143" s="154">
        <f t="shared" si="16"/>
        <v>0</v>
      </c>
      <c r="BH143" s="154">
        <f t="shared" si="17"/>
        <v>0</v>
      </c>
      <c r="BI143" s="154">
        <f t="shared" si="18"/>
        <v>0</v>
      </c>
      <c r="BJ143" s="14" t="s">
        <v>85</v>
      </c>
      <c r="BK143" s="154">
        <f t="shared" si="19"/>
        <v>0</v>
      </c>
      <c r="BL143" s="14" t="s">
        <v>224</v>
      </c>
      <c r="BM143" s="153" t="s">
        <v>1044</v>
      </c>
    </row>
    <row r="144" spans="2:65" s="1" customFormat="1" ht="24.25" customHeight="1">
      <c r="B144" s="140"/>
      <c r="C144" s="141" t="s">
        <v>234</v>
      </c>
      <c r="D144" s="141" t="s">
        <v>162</v>
      </c>
      <c r="E144" s="142" t="s">
        <v>1045</v>
      </c>
      <c r="F144" s="143" t="s">
        <v>1046</v>
      </c>
      <c r="G144" s="144" t="s">
        <v>253</v>
      </c>
      <c r="H144" s="145">
        <v>15</v>
      </c>
      <c r="I144" s="146"/>
      <c r="J144" s="147">
        <f t="shared" si="10"/>
        <v>0</v>
      </c>
      <c r="K144" s="148"/>
      <c r="L144" s="29"/>
      <c r="M144" s="149" t="s">
        <v>1</v>
      </c>
      <c r="N144" s="150" t="s">
        <v>39</v>
      </c>
      <c r="P144" s="151">
        <f t="shared" si="11"/>
        <v>0</v>
      </c>
      <c r="Q144" s="151">
        <v>1.8652E-4</v>
      </c>
      <c r="R144" s="151">
        <f t="shared" si="12"/>
        <v>2.7978E-3</v>
      </c>
      <c r="S144" s="151">
        <v>0</v>
      </c>
      <c r="T144" s="152">
        <f t="shared" si="13"/>
        <v>0</v>
      </c>
      <c r="AR144" s="153" t="s">
        <v>224</v>
      </c>
      <c r="AT144" s="153" t="s">
        <v>162</v>
      </c>
      <c r="AU144" s="153" t="s">
        <v>85</v>
      </c>
      <c r="AY144" s="14" t="s">
        <v>160</v>
      </c>
      <c r="BE144" s="154">
        <f t="shared" si="14"/>
        <v>0</v>
      </c>
      <c r="BF144" s="154">
        <f t="shared" si="15"/>
        <v>0</v>
      </c>
      <c r="BG144" s="154">
        <f t="shared" si="16"/>
        <v>0</v>
      </c>
      <c r="BH144" s="154">
        <f t="shared" si="17"/>
        <v>0</v>
      </c>
      <c r="BI144" s="154">
        <f t="shared" si="18"/>
        <v>0</v>
      </c>
      <c r="BJ144" s="14" t="s">
        <v>85</v>
      </c>
      <c r="BK144" s="154">
        <f t="shared" si="19"/>
        <v>0</v>
      </c>
      <c r="BL144" s="14" t="s">
        <v>224</v>
      </c>
      <c r="BM144" s="153" t="s">
        <v>1047</v>
      </c>
    </row>
    <row r="145" spans="2:65" s="1" customFormat="1" ht="24.25" customHeight="1">
      <c r="B145" s="140"/>
      <c r="C145" s="141" t="s">
        <v>238</v>
      </c>
      <c r="D145" s="141" t="s">
        <v>162</v>
      </c>
      <c r="E145" s="142" t="s">
        <v>1048</v>
      </c>
      <c r="F145" s="143" t="s">
        <v>1049</v>
      </c>
      <c r="G145" s="144" t="s">
        <v>253</v>
      </c>
      <c r="H145" s="145">
        <v>15</v>
      </c>
      <c r="I145" s="146"/>
      <c r="J145" s="147">
        <f t="shared" si="10"/>
        <v>0</v>
      </c>
      <c r="K145" s="148"/>
      <c r="L145" s="29"/>
      <c r="M145" s="149" t="s">
        <v>1</v>
      </c>
      <c r="N145" s="150" t="s">
        <v>39</v>
      </c>
      <c r="P145" s="151">
        <f t="shared" si="11"/>
        <v>0</v>
      </c>
      <c r="Q145" s="151">
        <v>1.0000000000000001E-5</v>
      </c>
      <c r="R145" s="151">
        <f t="shared" si="12"/>
        <v>1.5000000000000001E-4</v>
      </c>
      <c r="S145" s="151">
        <v>0</v>
      </c>
      <c r="T145" s="152">
        <f t="shared" si="13"/>
        <v>0</v>
      </c>
      <c r="AR145" s="153" t="s">
        <v>224</v>
      </c>
      <c r="AT145" s="153" t="s">
        <v>162</v>
      </c>
      <c r="AU145" s="153" t="s">
        <v>85</v>
      </c>
      <c r="AY145" s="14" t="s">
        <v>160</v>
      </c>
      <c r="BE145" s="154">
        <f t="shared" si="14"/>
        <v>0</v>
      </c>
      <c r="BF145" s="154">
        <f t="shared" si="15"/>
        <v>0</v>
      </c>
      <c r="BG145" s="154">
        <f t="shared" si="16"/>
        <v>0</v>
      </c>
      <c r="BH145" s="154">
        <f t="shared" si="17"/>
        <v>0</v>
      </c>
      <c r="BI145" s="154">
        <f t="shared" si="18"/>
        <v>0</v>
      </c>
      <c r="BJ145" s="14" t="s">
        <v>85</v>
      </c>
      <c r="BK145" s="154">
        <f t="shared" si="19"/>
        <v>0</v>
      </c>
      <c r="BL145" s="14" t="s">
        <v>224</v>
      </c>
      <c r="BM145" s="153" t="s">
        <v>1050</v>
      </c>
    </row>
    <row r="146" spans="2:65" s="1" customFormat="1" ht="24.25" customHeight="1">
      <c r="B146" s="140"/>
      <c r="C146" s="141" t="s">
        <v>242</v>
      </c>
      <c r="D146" s="141" t="s">
        <v>162</v>
      </c>
      <c r="E146" s="142" t="s">
        <v>1051</v>
      </c>
      <c r="F146" s="143" t="s">
        <v>1052</v>
      </c>
      <c r="G146" s="144" t="s">
        <v>523</v>
      </c>
      <c r="H146" s="166"/>
      <c r="I146" s="146"/>
      <c r="J146" s="147">
        <f t="shared" si="10"/>
        <v>0</v>
      </c>
      <c r="K146" s="148"/>
      <c r="L146" s="29"/>
      <c r="M146" s="167" t="s">
        <v>1</v>
      </c>
      <c r="N146" s="168" t="s">
        <v>39</v>
      </c>
      <c r="O146" s="169"/>
      <c r="P146" s="170">
        <f t="shared" si="11"/>
        <v>0</v>
      </c>
      <c r="Q146" s="170">
        <v>0</v>
      </c>
      <c r="R146" s="170">
        <f t="shared" si="12"/>
        <v>0</v>
      </c>
      <c r="S146" s="170">
        <v>0</v>
      </c>
      <c r="T146" s="171">
        <f t="shared" si="13"/>
        <v>0</v>
      </c>
      <c r="AR146" s="153" t="s">
        <v>224</v>
      </c>
      <c r="AT146" s="153" t="s">
        <v>162</v>
      </c>
      <c r="AU146" s="153" t="s">
        <v>85</v>
      </c>
      <c r="AY146" s="14" t="s">
        <v>160</v>
      </c>
      <c r="BE146" s="154">
        <f t="shared" si="14"/>
        <v>0</v>
      </c>
      <c r="BF146" s="154">
        <f t="shared" si="15"/>
        <v>0</v>
      </c>
      <c r="BG146" s="154">
        <f t="shared" si="16"/>
        <v>0</v>
      </c>
      <c r="BH146" s="154">
        <f t="shared" si="17"/>
        <v>0</v>
      </c>
      <c r="BI146" s="154">
        <f t="shared" si="18"/>
        <v>0</v>
      </c>
      <c r="BJ146" s="14" t="s">
        <v>85</v>
      </c>
      <c r="BK146" s="154">
        <f t="shared" si="19"/>
        <v>0</v>
      </c>
      <c r="BL146" s="14" t="s">
        <v>224</v>
      </c>
      <c r="BM146" s="153" t="s">
        <v>1053</v>
      </c>
    </row>
    <row r="147" spans="2:65" s="1" customFormat="1" ht="7" customHeight="1"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29"/>
    </row>
  </sheetData>
  <autoFilter ref="C122:K146" xr:uid="{00000000-0009-0000-0000-000002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7"/>
  <sheetViews>
    <sheetView showGridLines="0" workbookViewId="0">
      <selection activeCell="J16" sqref="J16"/>
    </sheetView>
  </sheetViews>
  <sheetFormatPr baseColWidth="10" defaultColWidth="8.75" defaultRowHeight="11"/>
  <cols>
    <col min="1" max="1" width="8.25" customWidth="1"/>
    <col min="2" max="2" width="1.25" customWidth="1"/>
    <col min="3" max="3" width="4" customWidth="1"/>
    <col min="4" max="4" width="4.25" customWidth="1"/>
    <col min="5" max="5" width="17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4" t="s">
        <v>92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2:46" ht="25" customHeight="1">
      <c r="B4" s="17"/>
      <c r="D4" s="18" t="s">
        <v>108</v>
      </c>
      <c r="L4" s="17"/>
      <c r="M4" s="92" t="s">
        <v>9</v>
      </c>
      <c r="AT4" s="14" t="s">
        <v>3</v>
      </c>
    </row>
    <row r="5" spans="2:46" ht="7" customHeight="1">
      <c r="B5" s="17"/>
      <c r="L5" s="17"/>
    </row>
    <row r="6" spans="2:46" ht="12" customHeight="1">
      <c r="B6" s="17"/>
      <c r="D6" s="24" t="s">
        <v>15</v>
      </c>
      <c r="L6" s="17"/>
    </row>
    <row r="7" spans="2:46" ht="16.5" customHeight="1">
      <c r="B7" s="17"/>
      <c r="E7" s="230" t="str">
        <f>'Rekapitulácia stavby'!K6</f>
        <v>Prístavba lezeckého centra HK Neolit</v>
      </c>
      <c r="F7" s="231"/>
      <c r="G7" s="231"/>
      <c r="H7" s="231"/>
      <c r="L7" s="17"/>
    </row>
    <row r="8" spans="2:46" ht="12" customHeight="1">
      <c r="B8" s="17"/>
      <c r="D8" s="24" t="s">
        <v>109</v>
      </c>
      <c r="L8" s="17"/>
    </row>
    <row r="9" spans="2:46" s="1" customFormat="1" ht="16.5" customHeight="1">
      <c r="B9" s="29"/>
      <c r="E9" s="230" t="s">
        <v>110</v>
      </c>
      <c r="F9" s="229"/>
      <c r="G9" s="229"/>
      <c r="H9" s="229"/>
      <c r="L9" s="29"/>
    </row>
    <row r="10" spans="2:46" s="1" customFormat="1" ht="12" customHeight="1">
      <c r="B10" s="29"/>
      <c r="D10" s="24" t="s">
        <v>111</v>
      </c>
      <c r="L10" s="29"/>
    </row>
    <row r="11" spans="2:46" s="1" customFormat="1" ht="16.5" customHeight="1">
      <c r="B11" s="29"/>
      <c r="E11" s="220" t="s">
        <v>1054</v>
      </c>
      <c r="F11" s="229"/>
      <c r="G11" s="229"/>
      <c r="H11" s="229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>
      <c r="B14" s="29"/>
      <c r="D14" s="24" t="s">
        <v>19</v>
      </c>
      <c r="F14" s="22" t="s">
        <v>20</v>
      </c>
      <c r="I14" s="24" t="s">
        <v>21</v>
      </c>
      <c r="J14" s="52">
        <f>'Rekapitulácia stavby'!AN8</f>
        <v>46086</v>
      </c>
      <c r="L14" s="29"/>
    </row>
    <row r="15" spans="2:46" s="1" customFormat="1" ht="10.75" customHeight="1">
      <c r="B15" s="29"/>
      <c r="L15" s="29"/>
    </row>
    <row r="16" spans="2:46" s="1" customFormat="1" ht="12" customHeight="1">
      <c r="B16" s="29"/>
      <c r="D16" s="24" t="s">
        <v>22</v>
      </c>
      <c r="I16" s="24" t="s">
        <v>23</v>
      </c>
      <c r="J16" s="182">
        <v>42070643</v>
      </c>
      <c r="L16" s="29"/>
    </row>
    <row r="17" spans="2:12" s="1" customFormat="1" ht="18" customHeight="1">
      <c r="B17" s="29"/>
      <c r="E17" s="22" t="s">
        <v>2541</v>
      </c>
      <c r="I17" s="24" t="s">
        <v>24</v>
      </c>
      <c r="J17" s="22" t="s">
        <v>1</v>
      </c>
      <c r="L17" s="29"/>
    </row>
    <row r="18" spans="2:12" s="1" customFormat="1" ht="7" customHeight="1">
      <c r="B18" s="29"/>
      <c r="L18" s="29"/>
    </row>
    <row r="19" spans="2:12" s="1" customFormat="1" ht="12" customHeight="1">
      <c r="B19" s="29"/>
      <c r="D19" s="24" t="s">
        <v>25</v>
      </c>
      <c r="I19" s="24" t="s">
        <v>23</v>
      </c>
      <c r="J19" s="25" t="str">
        <f>'Rekapitulácia stavby'!AN13</f>
        <v>Vyplň údaj</v>
      </c>
      <c r="L19" s="29"/>
    </row>
    <row r="20" spans="2:12" s="1" customFormat="1" ht="18" customHeight="1">
      <c r="B20" s="29"/>
      <c r="E20" s="232" t="str">
        <f>'Rekapitulácia stavby'!E14</f>
        <v>Vyplň údaj</v>
      </c>
      <c r="F20" s="198"/>
      <c r="G20" s="198"/>
      <c r="H20" s="198"/>
      <c r="I20" s="24" t="s">
        <v>24</v>
      </c>
      <c r="J20" s="25" t="str">
        <f>'Rekapitulácia stavby'!AN14</f>
        <v>Vyplň údaj</v>
      </c>
      <c r="L20" s="29"/>
    </row>
    <row r="21" spans="2:12" s="1" customFormat="1" ht="7" customHeight="1">
      <c r="B21" s="29"/>
      <c r="L21" s="29"/>
    </row>
    <row r="22" spans="2:12" s="1" customFormat="1" ht="12" customHeight="1">
      <c r="B22" s="29"/>
      <c r="D22" s="24" t="s">
        <v>27</v>
      </c>
      <c r="I22" s="24" t="s">
        <v>23</v>
      </c>
      <c r="J22" s="22" t="s">
        <v>1</v>
      </c>
      <c r="L22" s="29"/>
    </row>
    <row r="23" spans="2:12" s="1" customFormat="1" ht="18" customHeight="1">
      <c r="B23" s="29"/>
      <c r="E23" s="22" t="s">
        <v>28</v>
      </c>
      <c r="I23" s="24" t="s">
        <v>24</v>
      </c>
      <c r="J23" s="22" t="s">
        <v>1</v>
      </c>
      <c r="L23" s="29"/>
    </row>
    <row r="24" spans="2:12" s="1" customFormat="1" ht="7" customHeight="1">
      <c r="B24" s="29"/>
      <c r="L24" s="29"/>
    </row>
    <row r="25" spans="2:12" s="1" customFormat="1" ht="12" customHeight="1">
      <c r="B25" s="29"/>
      <c r="D25" s="24" t="s">
        <v>30</v>
      </c>
      <c r="I25" s="24" t="s">
        <v>23</v>
      </c>
      <c r="J25" s="22" t="str">
        <f>IF('Rekapitulácia stavby'!AN19="","",'Rekapitulácia stavby'!AN19)</f>
        <v/>
      </c>
      <c r="L25" s="29"/>
    </row>
    <row r="26" spans="2:12" s="1" customFormat="1" ht="18" customHeight="1">
      <c r="B26" s="29"/>
      <c r="E26" s="22" t="str">
        <f>IF('Rekapitulácia stavby'!E20="","",'Rekapitulácia stavby'!E20)</f>
        <v xml:space="preserve"> </v>
      </c>
      <c r="I26" s="24" t="s">
        <v>24</v>
      </c>
      <c r="J26" s="22" t="str">
        <f>IF('Rekapitulácia stavby'!AN20="","",'Rekapitulácia stavby'!AN20)</f>
        <v/>
      </c>
      <c r="L26" s="29"/>
    </row>
    <row r="27" spans="2:12" s="1" customFormat="1" ht="7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7" customHeight="1">
      <c r="B30" s="29"/>
      <c r="L30" s="29"/>
    </row>
    <row r="31" spans="2:12" s="1" customFormat="1" ht="7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5" customHeight="1">
      <c r="B32" s="29"/>
      <c r="D32" s="94" t="s">
        <v>33</v>
      </c>
      <c r="J32" s="65">
        <f>ROUND(J130, 2)</f>
        <v>0</v>
      </c>
      <c r="L32" s="29"/>
    </row>
    <row r="33" spans="2:12" s="1" customFormat="1" ht="7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5" customHeight="1">
      <c r="B35" s="29"/>
      <c r="D35" s="95" t="s">
        <v>37</v>
      </c>
      <c r="E35" s="34" t="s">
        <v>38</v>
      </c>
      <c r="F35" s="96">
        <f>ROUND((SUM(BE130:BE216)),  2)</f>
        <v>0</v>
      </c>
      <c r="G35" s="97"/>
      <c r="H35" s="97"/>
      <c r="I35" s="98">
        <v>0.23</v>
      </c>
      <c r="J35" s="96">
        <f>ROUND(((SUM(BE130:BE216))*I35),  2)</f>
        <v>0</v>
      </c>
      <c r="L35" s="29"/>
    </row>
    <row r="36" spans="2:12" s="1" customFormat="1" ht="14.5" customHeight="1">
      <c r="B36" s="29"/>
      <c r="E36" s="34" t="s">
        <v>39</v>
      </c>
      <c r="F36" s="85">
        <f>ROUND((SUM(BF130:BF216)),  2)</f>
        <v>0</v>
      </c>
      <c r="I36" s="99">
        <v>0.23</v>
      </c>
      <c r="J36" s="85">
        <f>ROUND(((SUM(BF130:BF216))*I36),  2)</f>
        <v>0</v>
      </c>
      <c r="L36" s="29"/>
    </row>
    <row r="37" spans="2:12" s="1" customFormat="1" ht="14.5" hidden="1" customHeight="1">
      <c r="B37" s="29"/>
      <c r="E37" s="24" t="s">
        <v>40</v>
      </c>
      <c r="F37" s="85">
        <f>ROUND((SUM(BG130:BG216)),  2)</f>
        <v>0</v>
      </c>
      <c r="I37" s="99">
        <v>0.23</v>
      </c>
      <c r="J37" s="85">
        <f>0</f>
        <v>0</v>
      </c>
      <c r="L37" s="29"/>
    </row>
    <row r="38" spans="2:12" s="1" customFormat="1" ht="14.5" hidden="1" customHeight="1">
      <c r="B38" s="29"/>
      <c r="E38" s="24" t="s">
        <v>41</v>
      </c>
      <c r="F38" s="85">
        <f>ROUND((SUM(BH130:BH216)),  2)</f>
        <v>0</v>
      </c>
      <c r="I38" s="99">
        <v>0.23</v>
      </c>
      <c r="J38" s="85">
        <f>0</f>
        <v>0</v>
      </c>
      <c r="L38" s="29"/>
    </row>
    <row r="39" spans="2:12" s="1" customFormat="1" ht="14.5" hidden="1" customHeight="1">
      <c r="B39" s="29"/>
      <c r="E39" s="34" t="s">
        <v>42</v>
      </c>
      <c r="F39" s="96">
        <f>ROUND((SUM(BI130:BI216)),  2)</f>
        <v>0</v>
      </c>
      <c r="G39" s="97"/>
      <c r="H39" s="97"/>
      <c r="I39" s="98">
        <v>0</v>
      </c>
      <c r="J39" s="96">
        <f>0</f>
        <v>0</v>
      </c>
      <c r="L39" s="29"/>
    </row>
    <row r="40" spans="2:12" s="1" customFormat="1" ht="7" customHeight="1">
      <c r="B40" s="29"/>
      <c r="L40" s="29"/>
    </row>
    <row r="41" spans="2:12" s="1" customFormat="1" ht="25.5" customHeight="1">
      <c r="B41" s="29"/>
      <c r="C41" s="100"/>
      <c r="D41" s="101" t="s">
        <v>43</v>
      </c>
      <c r="E41" s="56"/>
      <c r="F41" s="56"/>
      <c r="G41" s="102" t="s">
        <v>44</v>
      </c>
      <c r="H41" s="103" t="s">
        <v>45</v>
      </c>
      <c r="I41" s="56"/>
      <c r="J41" s="104">
        <f>SUM(J32:J39)</f>
        <v>0</v>
      </c>
      <c r="K41" s="105"/>
      <c r="L41" s="29"/>
    </row>
    <row r="42" spans="2:12" s="1" customFormat="1" ht="14.5" customHeight="1">
      <c r="B42" s="29"/>
      <c r="L42" s="29"/>
    </row>
    <row r="43" spans="2:12" ht="14.5" customHeight="1">
      <c r="B43" s="17"/>
      <c r="L43" s="17"/>
    </row>
    <row r="44" spans="2:12" ht="14.5" customHeight="1">
      <c r="B44" s="17"/>
      <c r="L44" s="17"/>
    </row>
    <row r="45" spans="2:12" ht="14.5" customHeight="1">
      <c r="B45" s="17"/>
      <c r="L45" s="17"/>
    </row>
    <row r="46" spans="2:12" ht="14.5" customHeight="1">
      <c r="B46" s="17"/>
      <c r="L46" s="17"/>
    </row>
    <row r="47" spans="2:12" ht="14.5" customHeight="1">
      <c r="B47" s="17"/>
      <c r="L47" s="17"/>
    </row>
    <row r="48" spans="2:12" ht="14.5" customHeight="1">
      <c r="B48" s="17"/>
      <c r="L48" s="17"/>
    </row>
    <row r="49" spans="2:12" ht="14.5" customHeight="1">
      <c r="B49" s="17"/>
      <c r="L49" s="17"/>
    </row>
    <row r="50" spans="2:12" s="1" customFormat="1" ht="14.5" customHeight="1">
      <c r="B50" s="29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">
      <c r="B61" s="29"/>
      <c r="D61" s="43" t="s">
        <v>48</v>
      </c>
      <c r="E61" s="31"/>
      <c r="F61" s="106" t="s">
        <v>49</v>
      </c>
      <c r="G61" s="43" t="s">
        <v>48</v>
      </c>
      <c r="H61" s="31"/>
      <c r="I61" s="31"/>
      <c r="J61" s="10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">
      <c r="B65" s="29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">
      <c r="B76" s="29"/>
      <c r="D76" s="43" t="s">
        <v>48</v>
      </c>
      <c r="E76" s="31"/>
      <c r="F76" s="106" t="s">
        <v>49</v>
      </c>
      <c r="G76" s="43" t="s">
        <v>48</v>
      </c>
      <c r="H76" s="31"/>
      <c r="I76" s="31"/>
      <c r="J76" s="107" t="s">
        <v>49</v>
      </c>
      <c r="K76" s="31"/>
      <c r="L76" s="29"/>
    </row>
    <row r="77" spans="2:12" s="1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5" customHeight="1">
      <c r="B82" s="29"/>
      <c r="C82" s="18" t="s">
        <v>113</v>
      </c>
      <c r="L82" s="29"/>
    </row>
    <row r="83" spans="2:12" s="1" customFormat="1" ht="7" customHeight="1">
      <c r="B83" s="29"/>
      <c r="L83" s="29"/>
    </row>
    <row r="84" spans="2:12" s="1" customFormat="1" ht="12" customHeight="1">
      <c r="B84" s="29"/>
      <c r="C84" s="24" t="s">
        <v>15</v>
      </c>
      <c r="L84" s="29"/>
    </row>
    <row r="85" spans="2:12" s="1" customFormat="1" ht="16.5" customHeight="1">
      <c r="B85" s="29"/>
      <c r="E85" s="230" t="str">
        <f>E7</f>
        <v>Prístavba lezeckého centra HK Neolit</v>
      </c>
      <c r="F85" s="231"/>
      <c r="G85" s="231"/>
      <c r="H85" s="231"/>
      <c r="L85" s="29"/>
    </row>
    <row r="86" spans="2:12" ht="12" customHeight="1">
      <c r="B86" s="17"/>
      <c r="C86" s="24" t="s">
        <v>109</v>
      </c>
      <c r="L86" s="17"/>
    </row>
    <row r="87" spans="2:12" s="1" customFormat="1" ht="16.5" customHeight="1">
      <c r="B87" s="29"/>
      <c r="E87" s="230" t="s">
        <v>110</v>
      </c>
      <c r="F87" s="229"/>
      <c r="G87" s="229"/>
      <c r="H87" s="229"/>
      <c r="L87" s="29"/>
    </row>
    <row r="88" spans="2:12" s="1" customFormat="1" ht="12" customHeight="1">
      <c r="B88" s="29"/>
      <c r="C88" s="24" t="s">
        <v>111</v>
      </c>
      <c r="L88" s="29"/>
    </row>
    <row r="89" spans="2:12" s="1" customFormat="1" ht="16.5" customHeight="1">
      <c r="B89" s="29"/>
      <c r="E89" s="220" t="str">
        <f>E11</f>
        <v>SO 02-3 - Vykurovanie</v>
      </c>
      <c r="F89" s="229"/>
      <c r="G89" s="229"/>
      <c r="H89" s="229"/>
      <c r="L89" s="29"/>
    </row>
    <row r="90" spans="2:12" s="1" customFormat="1" ht="7" customHeight="1">
      <c r="B90" s="29"/>
      <c r="L90" s="29"/>
    </row>
    <row r="91" spans="2:12" s="1" customFormat="1" ht="12" customHeight="1">
      <c r="B91" s="29"/>
      <c r="C91" s="24" t="s">
        <v>19</v>
      </c>
      <c r="F91" s="22" t="str">
        <f>F14</f>
        <v>Martin</v>
      </c>
      <c r="I91" s="24" t="s">
        <v>21</v>
      </c>
      <c r="J91" s="52">
        <f>IF(J14="","",J14)</f>
        <v>46086</v>
      </c>
      <c r="L91" s="29"/>
    </row>
    <row r="92" spans="2:12" s="1" customFormat="1" ht="7" customHeight="1">
      <c r="B92" s="29"/>
      <c r="L92" s="29"/>
    </row>
    <row r="93" spans="2:12" s="1" customFormat="1" ht="15.25" customHeight="1">
      <c r="B93" s="29"/>
      <c r="C93" s="24" t="s">
        <v>22</v>
      </c>
      <c r="F93" s="22" t="str">
        <f>E17</f>
        <v>Horolezecký klub NEOLIT, o.z.</v>
      </c>
      <c r="I93" s="24" t="s">
        <v>27</v>
      </c>
      <c r="J93" s="27" t="str">
        <f>E23</f>
        <v>Hplus a.s.</v>
      </c>
      <c r="L93" s="29"/>
    </row>
    <row r="94" spans="2:12" s="1" customFormat="1" ht="15.25" customHeight="1">
      <c r="B94" s="29"/>
      <c r="C94" s="24" t="s">
        <v>25</v>
      </c>
      <c r="F94" s="22" t="str">
        <f>IF(E20="","",E20)</f>
        <v>Vyplň údaj</v>
      </c>
      <c r="I94" s="24" t="s">
        <v>30</v>
      </c>
      <c r="J94" s="27" t="str">
        <f>E26</f>
        <v xml:space="preserve"> </v>
      </c>
      <c r="L94" s="29"/>
    </row>
    <row r="95" spans="2:12" s="1" customFormat="1" ht="10.25" customHeight="1">
      <c r="B95" s="29"/>
      <c r="L95" s="29"/>
    </row>
    <row r="96" spans="2:12" s="1" customFormat="1" ht="29.25" customHeight="1">
      <c r="B96" s="29"/>
      <c r="C96" s="108" t="s">
        <v>114</v>
      </c>
      <c r="D96" s="100"/>
      <c r="E96" s="100"/>
      <c r="F96" s="100"/>
      <c r="G96" s="100"/>
      <c r="H96" s="100"/>
      <c r="I96" s="100"/>
      <c r="J96" s="109" t="s">
        <v>115</v>
      </c>
      <c r="K96" s="100"/>
      <c r="L96" s="29"/>
    </row>
    <row r="97" spans="2:47" s="1" customFormat="1" ht="10.25" customHeight="1">
      <c r="B97" s="29"/>
      <c r="L97" s="29"/>
    </row>
    <row r="98" spans="2:47" s="1" customFormat="1" ht="22.75" customHeight="1">
      <c r="B98" s="29"/>
      <c r="C98" s="110" t="s">
        <v>116</v>
      </c>
      <c r="J98" s="65">
        <f>J130</f>
        <v>0</v>
      </c>
      <c r="L98" s="29"/>
      <c r="AU98" s="14" t="s">
        <v>117</v>
      </c>
    </row>
    <row r="99" spans="2:47" s="8" customFormat="1" ht="25" customHeight="1">
      <c r="B99" s="111"/>
      <c r="D99" s="112" t="s">
        <v>126</v>
      </c>
      <c r="E99" s="113"/>
      <c r="F99" s="113"/>
      <c r="G99" s="113"/>
      <c r="H99" s="113"/>
      <c r="I99" s="113"/>
      <c r="J99" s="114">
        <f>J131</f>
        <v>0</v>
      </c>
      <c r="L99" s="111"/>
    </row>
    <row r="100" spans="2:47" s="9" customFormat="1" ht="20" customHeight="1">
      <c r="B100" s="115"/>
      <c r="D100" s="116" t="s">
        <v>1055</v>
      </c>
      <c r="E100" s="117"/>
      <c r="F100" s="117"/>
      <c r="G100" s="117"/>
      <c r="H100" s="117"/>
      <c r="I100" s="117"/>
      <c r="J100" s="118">
        <f>J132</f>
        <v>0</v>
      </c>
      <c r="L100" s="115"/>
    </row>
    <row r="101" spans="2:47" s="9" customFormat="1" ht="20" customHeight="1">
      <c r="B101" s="115"/>
      <c r="D101" s="116" t="s">
        <v>1056</v>
      </c>
      <c r="E101" s="117"/>
      <c r="F101" s="117"/>
      <c r="G101" s="117"/>
      <c r="H101" s="117"/>
      <c r="I101" s="117"/>
      <c r="J101" s="118">
        <f>J155</f>
        <v>0</v>
      </c>
      <c r="L101" s="115"/>
    </row>
    <row r="102" spans="2:47" s="9" customFormat="1" ht="20" customHeight="1">
      <c r="B102" s="115"/>
      <c r="D102" s="116" t="s">
        <v>1057</v>
      </c>
      <c r="E102" s="117"/>
      <c r="F102" s="117"/>
      <c r="G102" s="117"/>
      <c r="H102" s="117"/>
      <c r="I102" s="117"/>
      <c r="J102" s="118">
        <f>J164</f>
        <v>0</v>
      </c>
      <c r="L102" s="115"/>
    </row>
    <row r="103" spans="2:47" s="9" customFormat="1" ht="20" customHeight="1">
      <c r="B103" s="115"/>
      <c r="D103" s="116" t="s">
        <v>1058</v>
      </c>
      <c r="E103" s="117"/>
      <c r="F103" s="117"/>
      <c r="G103" s="117"/>
      <c r="H103" s="117"/>
      <c r="I103" s="117"/>
      <c r="J103" s="118">
        <f>J188</f>
        <v>0</v>
      </c>
      <c r="L103" s="115"/>
    </row>
    <row r="104" spans="2:47" s="9" customFormat="1" ht="20" customHeight="1">
      <c r="B104" s="115"/>
      <c r="D104" s="116" t="s">
        <v>1059</v>
      </c>
      <c r="E104" s="117"/>
      <c r="F104" s="117"/>
      <c r="G104" s="117"/>
      <c r="H104" s="117"/>
      <c r="I104" s="117"/>
      <c r="J104" s="118">
        <f>J198</f>
        <v>0</v>
      </c>
      <c r="L104" s="115"/>
    </row>
    <row r="105" spans="2:47" s="8" customFormat="1" ht="25" customHeight="1">
      <c r="B105" s="111"/>
      <c r="D105" s="112" t="s">
        <v>143</v>
      </c>
      <c r="E105" s="113"/>
      <c r="F105" s="113"/>
      <c r="G105" s="113"/>
      <c r="H105" s="113"/>
      <c r="I105" s="113"/>
      <c r="J105" s="114">
        <f>J205</f>
        <v>0</v>
      </c>
      <c r="L105" s="111"/>
    </row>
    <row r="106" spans="2:47" s="9" customFormat="1" ht="20" customHeight="1">
      <c r="B106" s="115"/>
      <c r="D106" s="116" t="s">
        <v>1060</v>
      </c>
      <c r="E106" s="117"/>
      <c r="F106" s="117"/>
      <c r="G106" s="117"/>
      <c r="H106" s="117"/>
      <c r="I106" s="117"/>
      <c r="J106" s="118">
        <f>J206</f>
        <v>0</v>
      </c>
      <c r="L106" s="115"/>
    </row>
    <row r="107" spans="2:47" s="8" customFormat="1" ht="25" customHeight="1">
      <c r="B107" s="111"/>
      <c r="D107" s="112" t="s">
        <v>1061</v>
      </c>
      <c r="E107" s="113"/>
      <c r="F107" s="113"/>
      <c r="G107" s="113"/>
      <c r="H107" s="113"/>
      <c r="I107" s="113"/>
      <c r="J107" s="114">
        <f>J213</f>
        <v>0</v>
      </c>
      <c r="L107" s="111"/>
    </row>
    <row r="108" spans="2:47" s="8" customFormat="1" ht="25" customHeight="1">
      <c r="B108" s="111"/>
      <c r="D108" s="112" t="s">
        <v>145</v>
      </c>
      <c r="E108" s="113"/>
      <c r="F108" s="113"/>
      <c r="G108" s="113"/>
      <c r="H108" s="113"/>
      <c r="I108" s="113"/>
      <c r="J108" s="114">
        <f>J215</f>
        <v>0</v>
      </c>
      <c r="L108" s="111"/>
    </row>
    <row r="109" spans="2:47" s="1" customFormat="1" ht="21.75" customHeight="1">
      <c r="B109" s="29"/>
      <c r="L109" s="29"/>
    </row>
    <row r="110" spans="2:47" s="1" customFormat="1" ht="7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29"/>
    </row>
    <row r="114" spans="2:12" s="1" customFormat="1" ht="7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29"/>
    </row>
    <row r="115" spans="2:12" s="1" customFormat="1" ht="25" customHeight="1">
      <c r="B115" s="29"/>
      <c r="C115" s="18" t="s">
        <v>146</v>
      </c>
      <c r="L115" s="29"/>
    </row>
    <row r="116" spans="2:12" s="1" customFormat="1" ht="7" customHeight="1">
      <c r="B116" s="29"/>
      <c r="L116" s="29"/>
    </row>
    <row r="117" spans="2:12" s="1" customFormat="1" ht="12" customHeight="1">
      <c r="B117" s="29"/>
      <c r="C117" s="24" t="s">
        <v>15</v>
      </c>
      <c r="L117" s="29"/>
    </row>
    <row r="118" spans="2:12" s="1" customFormat="1" ht="16.5" customHeight="1">
      <c r="B118" s="29"/>
      <c r="E118" s="230" t="str">
        <f>E7</f>
        <v>Prístavba lezeckého centra HK Neolit</v>
      </c>
      <c r="F118" s="231"/>
      <c r="G118" s="231"/>
      <c r="H118" s="231"/>
      <c r="L118" s="29"/>
    </row>
    <row r="119" spans="2:12" ht="12" customHeight="1">
      <c r="B119" s="17"/>
      <c r="C119" s="24" t="s">
        <v>109</v>
      </c>
      <c r="L119" s="17"/>
    </row>
    <row r="120" spans="2:12" s="1" customFormat="1" ht="16.5" customHeight="1">
      <c r="B120" s="29"/>
      <c r="E120" s="230" t="s">
        <v>110</v>
      </c>
      <c r="F120" s="229"/>
      <c r="G120" s="229"/>
      <c r="H120" s="229"/>
      <c r="L120" s="29"/>
    </row>
    <row r="121" spans="2:12" s="1" customFormat="1" ht="12" customHeight="1">
      <c r="B121" s="29"/>
      <c r="C121" s="24" t="s">
        <v>111</v>
      </c>
      <c r="L121" s="29"/>
    </row>
    <row r="122" spans="2:12" s="1" customFormat="1" ht="16.5" customHeight="1">
      <c r="B122" s="29"/>
      <c r="E122" s="220" t="str">
        <f>E11</f>
        <v>SO 02-3 - Vykurovanie</v>
      </c>
      <c r="F122" s="229"/>
      <c r="G122" s="229"/>
      <c r="H122" s="229"/>
      <c r="L122" s="29"/>
    </row>
    <row r="123" spans="2:12" s="1" customFormat="1" ht="7" customHeight="1">
      <c r="B123" s="29"/>
      <c r="L123" s="29"/>
    </row>
    <row r="124" spans="2:12" s="1" customFormat="1" ht="12" customHeight="1">
      <c r="B124" s="29"/>
      <c r="C124" s="24" t="s">
        <v>19</v>
      </c>
      <c r="F124" s="22" t="str">
        <f>F14</f>
        <v>Martin</v>
      </c>
      <c r="I124" s="24" t="s">
        <v>21</v>
      </c>
      <c r="J124" s="52">
        <f>IF(J14="","",J14)</f>
        <v>46086</v>
      </c>
      <c r="L124" s="29"/>
    </row>
    <row r="125" spans="2:12" s="1" customFormat="1" ht="7" customHeight="1">
      <c r="B125" s="29"/>
      <c r="L125" s="29"/>
    </row>
    <row r="126" spans="2:12" s="1" customFormat="1" ht="15.25" customHeight="1">
      <c r="B126" s="29"/>
      <c r="C126" s="24" t="s">
        <v>22</v>
      </c>
      <c r="F126" s="22" t="str">
        <f>E17</f>
        <v>Horolezecký klub NEOLIT, o.z.</v>
      </c>
      <c r="I126" s="24" t="s">
        <v>27</v>
      </c>
      <c r="J126" s="27" t="str">
        <f>E23</f>
        <v>Hplus a.s.</v>
      </c>
      <c r="L126" s="29"/>
    </row>
    <row r="127" spans="2:12" s="1" customFormat="1" ht="15.25" customHeight="1">
      <c r="B127" s="29"/>
      <c r="C127" s="24" t="s">
        <v>25</v>
      </c>
      <c r="F127" s="22" t="str">
        <f>IF(E20="","",E20)</f>
        <v>Vyplň údaj</v>
      </c>
      <c r="I127" s="24" t="s">
        <v>30</v>
      </c>
      <c r="J127" s="27" t="str">
        <f>E26</f>
        <v xml:space="preserve"> </v>
      </c>
      <c r="L127" s="29"/>
    </row>
    <row r="128" spans="2:12" s="1" customFormat="1" ht="10.25" customHeight="1">
      <c r="B128" s="29"/>
      <c r="L128" s="29"/>
    </row>
    <row r="129" spans="2:65" s="10" customFormat="1" ht="29.25" customHeight="1">
      <c r="B129" s="119"/>
      <c r="C129" s="120" t="s">
        <v>147</v>
      </c>
      <c r="D129" s="121" t="s">
        <v>58</v>
      </c>
      <c r="E129" s="121" t="s">
        <v>54</v>
      </c>
      <c r="F129" s="121" t="s">
        <v>55</v>
      </c>
      <c r="G129" s="121" t="s">
        <v>148</v>
      </c>
      <c r="H129" s="121" t="s">
        <v>149</v>
      </c>
      <c r="I129" s="121" t="s">
        <v>150</v>
      </c>
      <c r="J129" s="122" t="s">
        <v>115</v>
      </c>
      <c r="K129" s="123" t="s">
        <v>151</v>
      </c>
      <c r="L129" s="119"/>
      <c r="M129" s="58" t="s">
        <v>1</v>
      </c>
      <c r="N129" s="59" t="s">
        <v>37</v>
      </c>
      <c r="O129" s="59" t="s">
        <v>152</v>
      </c>
      <c r="P129" s="59" t="s">
        <v>153</v>
      </c>
      <c r="Q129" s="59" t="s">
        <v>154</v>
      </c>
      <c r="R129" s="59" t="s">
        <v>155</v>
      </c>
      <c r="S129" s="59" t="s">
        <v>156</v>
      </c>
      <c r="T129" s="60" t="s">
        <v>157</v>
      </c>
    </row>
    <row r="130" spans="2:65" s="1" customFormat="1" ht="22.75" customHeight="1">
      <c r="B130" s="29"/>
      <c r="C130" s="63" t="s">
        <v>116</v>
      </c>
      <c r="J130" s="124">
        <f>BK130</f>
        <v>0</v>
      </c>
      <c r="L130" s="29"/>
      <c r="M130" s="61"/>
      <c r="N130" s="53"/>
      <c r="O130" s="53"/>
      <c r="P130" s="125">
        <f>P131+P205+P213+P215</f>
        <v>0</v>
      </c>
      <c r="Q130" s="53"/>
      <c r="R130" s="125">
        <f>R131+R205+R213+R215</f>
        <v>0</v>
      </c>
      <c r="S130" s="53"/>
      <c r="T130" s="126">
        <f>T131+T205+T213+T215</f>
        <v>0</v>
      </c>
      <c r="AT130" s="14" t="s">
        <v>72</v>
      </c>
      <c r="AU130" s="14" t="s">
        <v>117</v>
      </c>
      <c r="BK130" s="127">
        <f>BK131+BK205+BK213+BK215</f>
        <v>0</v>
      </c>
    </row>
    <row r="131" spans="2:65" s="11" customFormat="1" ht="26" customHeight="1">
      <c r="B131" s="128"/>
      <c r="D131" s="129" t="s">
        <v>72</v>
      </c>
      <c r="E131" s="130" t="s">
        <v>486</v>
      </c>
      <c r="F131" s="130" t="s">
        <v>487</v>
      </c>
      <c r="I131" s="131"/>
      <c r="J131" s="132">
        <f>BK131</f>
        <v>0</v>
      </c>
      <c r="L131" s="128"/>
      <c r="M131" s="133"/>
      <c r="P131" s="134">
        <f>P132+P155+P164+P188+P198</f>
        <v>0</v>
      </c>
      <c r="R131" s="134">
        <f>R132+R155+R164+R188+R198</f>
        <v>0</v>
      </c>
      <c r="T131" s="135">
        <f>T132+T155+T164+T188+T198</f>
        <v>0</v>
      </c>
      <c r="AR131" s="129" t="s">
        <v>85</v>
      </c>
      <c r="AT131" s="136" t="s">
        <v>72</v>
      </c>
      <c r="AU131" s="136" t="s">
        <v>73</v>
      </c>
      <c r="AY131" s="129" t="s">
        <v>160</v>
      </c>
      <c r="BK131" s="137">
        <f>BK132+BK155+BK164+BK188+BK198</f>
        <v>0</v>
      </c>
    </row>
    <row r="132" spans="2:65" s="11" customFormat="1" ht="22.75" customHeight="1">
      <c r="B132" s="128"/>
      <c r="D132" s="129" t="s">
        <v>72</v>
      </c>
      <c r="E132" s="138" t="s">
        <v>1062</v>
      </c>
      <c r="F132" s="138" t="s">
        <v>1063</v>
      </c>
      <c r="I132" s="131"/>
      <c r="J132" s="139">
        <f>BK132</f>
        <v>0</v>
      </c>
      <c r="L132" s="128"/>
      <c r="M132" s="133"/>
      <c r="P132" s="134">
        <f>SUM(P133:P154)</f>
        <v>0</v>
      </c>
      <c r="R132" s="134">
        <f>SUM(R133:R154)</f>
        <v>0</v>
      </c>
      <c r="T132" s="135">
        <f>SUM(T133:T154)</f>
        <v>0</v>
      </c>
      <c r="AR132" s="129" t="s">
        <v>85</v>
      </c>
      <c r="AT132" s="136" t="s">
        <v>72</v>
      </c>
      <c r="AU132" s="136" t="s">
        <v>80</v>
      </c>
      <c r="AY132" s="129" t="s">
        <v>160</v>
      </c>
      <c r="BK132" s="137">
        <f>SUM(BK133:BK154)</f>
        <v>0</v>
      </c>
    </row>
    <row r="133" spans="2:65" s="1" customFormat="1" ht="24.25" customHeight="1">
      <c r="B133" s="140"/>
      <c r="C133" s="141" t="s">
        <v>80</v>
      </c>
      <c r="D133" s="141" t="s">
        <v>162</v>
      </c>
      <c r="E133" s="142" t="s">
        <v>1064</v>
      </c>
      <c r="F133" s="143" t="s">
        <v>1065</v>
      </c>
      <c r="G133" s="144" t="s">
        <v>269</v>
      </c>
      <c r="H133" s="145">
        <v>1</v>
      </c>
      <c r="I133" s="146"/>
      <c r="J133" s="147">
        <f t="shared" ref="J133:J154" si="0">ROUND(I133*H133,2)</f>
        <v>0</v>
      </c>
      <c r="K133" s="148"/>
      <c r="L133" s="29"/>
      <c r="M133" s="149" t="s">
        <v>1</v>
      </c>
      <c r="N133" s="150" t="s">
        <v>39</v>
      </c>
      <c r="P133" s="151">
        <f t="shared" ref="P133:P154" si="1">O133*H133</f>
        <v>0</v>
      </c>
      <c r="Q133" s="151">
        <v>0</v>
      </c>
      <c r="R133" s="151">
        <f t="shared" ref="R133:R154" si="2">Q133*H133</f>
        <v>0</v>
      </c>
      <c r="S133" s="151">
        <v>0</v>
      </c>
      <c r="T133" s="152">
        <f t="shared" ref="T133:T154" si="3">S133*H133</f>
        <v>0</v>
      </c>
      <c r="AR133" s="153" t="s">
        <v>224</v>
      </c>
      <c r="AT133" s="153" t="s">
        <v>162</v>
      </c>
      <c r="AU133" s="153" t="s">
        <v>85</v>
      </c>
      <c r="AY133" s="14" t="s">
        <v>160</v>
      </c>
      <c r="BE133" s="154">
        <f t="shared" ref="BE133:BE154" si="4">IF(N133="základná",J133,0)</f>
        <v>0</v>
      </c>
      <c r="BF133" s="154">
        <f t="shared" ref="BF133:BF154" si="5">IF(N133="znížená",J133,0)</f>
        <v>0</v>
      </c>
      <c r="BG133" s="154">
        <f t="shared" ref="BG133:BG154" si="6">IF(N133="zákl. prenesená",J133,0)</f>
        <v>0</v>
      </c>
      <c r="BH133" s="154">
        <f t="shared" ref="BH133:BH154" si="7">IF(N133="zníž. prenesená",J133,0)</f>
        <v>0</v>
      </c>
      <c r="BI133" s="154">
        <f t="shared" ref="BI133:BI154" si="8">IF(N133="nulová",J133,0)</f>
        <v>0</v>
      </c>
      <c r="BJ133" s="14" t="s">
        <v>85</v>
      </c>
      <c r="BK133" s="154">
        <f t="shared" ref="BK133:BK154" si="9">ROUND(I133*H133,2)</f>
        <v>0</v>
      </c>
      <c r="BL133" s="14" t="s">
        <v>224</v>
      </c>
      <c r="BM133" s="153" t="s">
        <v>1066</v>
      </c>
    </row>
    <row r="134" spans="2:65" s="1" customFormat="1" ht="33" customHeight="1">
      <c r="B134" s="140"/>
      <c r="C134" s="155" t="s">
        <v>85</v>
      </c>
      <c r="D134" s="155" t="s">
        <v>220</v>
      </c>
      <c r="E134" s="156" t="s">
        <v>1067</v>
      </c>
      <c r="F134" s="157" t="s">
        <v>1068</v>
      </c>
      <c r="G134" s="158" t="s">
        <v>253</v>
      </c>
      <c r="H134" s="159">
        <v>2.5</v>
      </c>
      <c r="I134" s="160"/>
      <c r="J134" s="161">
        <f t="shared" si="0"/>
        <v>0</v>
      </c>
      <c r="K134" s="162"/>
      <c r="L134" s="163"/>
      <c r="M134" s="164" t="s">
        <v>1</v>
      </c>
      <c r="N134" s="165" t="s">
        <v>39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293</v>
      </c>
      <c r="AT134" s="153" t="s">
        <v>220</v>
      </c>
      <c r="AU134" s="153" t="s">
        <v>85</v>
      </c>
      <c r="AY134" s="14" t="s">
        <v>160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4" t="s">
        <v>85</v>
      </c>
      <c r="BK134" s="154">
        <f t="shared" si="9"/>
        <v>0</v>
      </c>
      <c r="BL134" s="14" t="s">
        <v>224</v>
      </c>
      <c r="BM134" s="153" t="s">
        <v>1069</v>
      </c>
    </row>
    <row r="135" spans="2:65" s="1" customFormat="1" ht="24.25" customHeight="1">
      <c r="B135" s="140"/>
      <c r="C135" s="155" t="s">
        <v>171</v>
      </c>
      <c r="D135" s="155" t="s">
        <v>220</v>
      </c>
      <c r="E135" s="156" t="s">
        <v>1070</v>
      </c>
      <c r="F135" s="157" t="s">
        <v>1071</v>
      </c>
      <c r="G135" s="158" t="s">
        <v>269</v>
      </c>
      <c r="H135" s="159">
        <v>2</v>
      </c>
      <c r="I135" s="160"/>
      <c r="J135" s="161">
        <f t="shared" si="0"/>
        <v>0</v>
      </c>
      <c r="K135" s="162"/>
      <c r="L135" s="163"/>
      <c r="M135" s="164" t="s">
        <v>1</v>
      </c>
      <c r="N135" s="165" t="s">
        <v>39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293</v>
      </c>
      <c r="AT135" s="153" t="s">
        <v>220</v>
      </c>
      <c r="AU135" s="153" t="s">
        <v>85</v>
      </c>
      <c r="AY135" s="14" t="s">
        <v>160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4" t="s">
        <v>85</v>
      </c>
      <c r="BK135" s="154">
        <f t="shared" si="9"/>
        <v>0</v>
      </c>
      <c r="BL135" s="14" t="s">
        <v>224</v>
      </c>
      <c r="BM135" s="153" t="s">
        <v>1072</v>
      </c>
    </row>
    <row r="136" spans="2:65" s="1" customFormat="1" ht="24.25" customHeight="1">
      <c r="B136" s="140"/>
      <c r="C136" s="141" t="s">
        <v>166</v>
      </c>
      <c r="D136" s="141" t="s">
        <v>162</v>
      </c>
      <c r="E136" s="142" t="s">
        <v>1073</v>
      </c>
      <c r="F136" s="143" t="s">
        <v>1074</v>
      </c>
      <c r="G136" s="144" t="s">
        <v>269</v>
      </c>
      <c r="H136" s="145">
        <v>2</v>
      </c>
      <c r="I136" s="146"/>
      <c r="J136" s="147">
        <f t="shared" si="0"/>
        <v>0</v>
      </c>
      <c r="K136" s="148"/>
      <c r="L136" s="29"/>
      <c r="M136" s="149" t="s">
        <v>1</v>
      </c>
      <c r="N136" s="150" t="s">
        <v>39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224</v>
      </c>
      <c r="AT136" s="153" t="s">
        <v>162</v>
      </c>
      <c r="AU136" s="153" t="s">
        <v>85</v>
      </c>
      <c r="AY136" s="14" t="s">
        <v>160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4" t="s">
        <v>85</v>
      </c>
      <c r="BK136" s="154">
        <f t="shared" si="9"/>
        <v>0</v>
      </c>
      <c r="BL136" s="14" t="s">
        <v>224</v>
      </c>
      <c r="BM136" s="153" t="s">
        <v>1075</v>
      </c>
    </row>
    <row r="137" spans="2:65" s="1" customFormat="1" ht="33" customHeight="1">
      <c r="B137" s="140"/>
      <c r="C137" s="155" t="s">
        <v>178</v>
      </c>
      <c r="D137" s="155" t="s">
        <v>220</v>
      </c>
      <c r="E137" s="156" t="s">
        <v>1076</v>
      </c>
      <c r="F137" s="157" t="s">
        <v>1077</v>
      </c>
      <c r="G137" s="158" t="s">
        <v>269</v>
      </c>
      <c r="H137" s="159">
        <v>2</v>
      </c>
      <c r="I137" s="160"/>
      <c r="J137" s="161">
        <f t="shared" si="0"/>
        <v>0</v>
      </c>
      <c r="K137" s="162"/>
      <c r="L137" s="163"/>
      <c r="M137" s="164" t="s">
        <v>1</v>
      </c>
      <c r="N137" s="165" t="s">
        <v>39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293</v>
      </c>
      <c r="AT137" s="153" t="s">
        <v>220</v>
      </c>
      <c r="AU137" s="153" t="s">
        <v>85</v>
      </c>
      <c r="AY137" s="14" t="s">
        <v>160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4" t="s">
        <v>85</v>
      </c>
      <c r="BK137" s="154">
        <f t="shared" si="9"/>
        <v>0</v>
      </c>
      <c r="BL137" s="14" t="s">
        <v>224</v>
      </c>
      <c r="BM137" s="153" t="s">
        <v>1078</v>
      </c>
    </row>
    <row r="138" spans="2:65" s="1" customFormat="1" ht="24.25" customHeight="1">
      <c r="B138" s="140"/>
      <c r="C138" s="141" t="s">
        <v>182</v>
      </c>
      <c r="D138" s="141" t="s">
        <v>162</v>
      </c>
      <c r="E138" s="142" t="s">
        <v>1079</v>
      </c>
      <c r="F138" s="143" t="s">
        <v>1080</v>
      </c>
      <c r="G138" s="144" t="s">
        <v>269</v>
      </c>
      <c r="H138" s="145">
        <v>9</v>
      </c>
      <c r="I138" s="146"/>
      <c r="J138" s="147">
        <f t="shared" si="0"/>
        <v>0</v>
      </c>
      <c r="K138" s="148"/>
      <c r="L138" s="29"/>
      <c r="M138" s="149" t="s">
        <v>1</v>
      </c>
      <c r="N138" s="150" t="s">
        <v>39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224</v>
      </c>
      <c r="AT138" s="153" t="s">
        <v>162</v>
      </c>
      <c r="AU138" s="153" t="s">
        <v>85</v>
      </c>
      <c r="AY138" s="14" t="s">
        <v>160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4" t="s">
        <v>85</v>
      </c>
      <c r="BK138" s="154">
        <f t="shared" si="9"/>
        <v>0</v>
      </c>
      <c r="BL138" s="14" t="s">
        <v>224</v>
      </c>
      <c r="BM138" s="153" t="s">
        <v>1081</v>
      </c>
    </row>
    <row r="139" spans="2:65" s="1" customFormat="1" ht="16.5" customHeight="1">
      <c r="B139" s="140"/>
      <c r="C139" s="155" t="s">
        <v>186</v>
      </c>
      <c r="D139" s="155" t="s">
        <v>220</v>
      </c>
      <c r="E139" s="156" t="s">
        <v>1082</v>
      </c>
      <c r="F139" s="157" t="s">
        <v>1083</v>
      </c>
      <c r="G139" s="158" t="s">
        <v>269</v>
      </c>
      <c r="H139" s="159">
        <v>1</v>
      </c>
      <c r="I139" s="160"/>
      <c r="J139" s="161">
        <f t="shared" si="0"/>
        <v>0</v>
      </c>
      <c r="K139" s="162"/>
      <c r="L139" s="163"/>
      <c r="M139" s="164" t="s">
        <v>1</v>
      </c>
      <c r="N139" s="165" t="s">
        <v>39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293</v>
      </c>
      <c r="AT139" s="153" t="s">
        <v>220</v>
      </c>
      <c r="AU139" s="153" t="s">
        <v>85</v>
      </c>
      <c r="AY139" s="14" t="s">
        <v>160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4" t="s">
        <v>85</v>
      </c>
      <c r="BK139" s="154">
        <f t="shared" si="9"/>
        <v>0</v>
      </c>
      <c r="BL139" s="14" t="s">
        <v>224</v>
      </c>
      <c r="BM139" s="153" t="s">
        <v>1084</v>
      </c>
    </row>
    <row r="140" spans="2:65" s="1" customFormat="1" ht="16.5" customHeight="1">
      <c r="B140" s="140"/>
      <c r="C140" s="155" t="s">
        <v>190</v>
      </c>
      <c r="D140" s="155" t="s">
        <v>220</v>
      </c>
      <c r="E140" s="156" t="s">
        <v>1085</v>
      </c>
      <c r="F140" s="157" t="s">
        <v>1086</v>
      </c>
      <c r="G140" s="158" t="s">
        <v>269</v>
      </c>
      <c r="H140" s="159">
        <v>1</v>
      </c>
      <c r="I140" s="160"/>
      <c r="J140" s="161">
        <f t="shared" si="0"/>
        <v>0</v>
      </c>
      <c r="K140" s="162"/>
      <c r="L140" s="163"/>
      <c r="M140" s="164" t="s">
        <v>1</v>
      </c>
      <c r="N140" s="165" t="s">
        <v>39</v>
      </c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AR140" s="153" t="s">
        <v>293</v>
      </c>
      <c r="AT140" s="153" t="s">
        <v>220</v>
      </c>
      <c r="AU140" s="153" t="s">
        <v>85</v>
      </c>
      <c r="AY140" s="14" t="s">
        <v>160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4" t="s">
        <v>85</v>
      </c>
      <c r="BK140" s="154">
        <f t="shared" si="9"/>
        <v>0</v>
      </c>
      <c r="BL140" s="14" t="s">
        <v>224</v>
      </c>
      <c r="BM140" s="153" t="s">
        <v>1087</v>
      </c>
    </row>
    <row r="141" spans="2:65" s="1" customFormat="1" ht="16.5" customHeight="1">
      <c r="B141" s="140"/>
      <c r="C141" s="155" t="s">
        <v>194</v>
      </c>
      <c r="D141" s="155" t="s">
        <v>220</v>
      </c>
      <c r="E141" s="156" t="s">
        <v>1088</v>
      </c>
      <c r="F141" s="157" t="s">
        <v>1089</v>
      </c>
      <c r="G141" s="158" t="s">
        <v>269</v>
      </c>
      <c r="H141" s="159">
        <v>1</v>
      </c>
      <c r="I141" s="160"/>
      <c r="J141" s="161">
        <f t="shared" si="0"/>
        <v>0</v>
      </c>
      <c r="K141" s="162"/>
      <c r="L141" s="163"/>
      <c r="M141" s="164" t="s">
        <v>1</v>
      </c>
      <c r="N141" s="165" t="s">
        <v>39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293</v>
      </c>
      <c r="AT141" s="153" t="s">
        <v>220</v>
      </c>
      <c r="AU141" s="153" t="s">
        <v>85</v>
      </c>
      <c r="AY141" s="14" t="s">
        <v>160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4" t="s">
        <v>85</v>
      </c>
      <c r="BK141" s="154">
        <f t="shared" si="9"/>
        <v>0</v>
      </c>
      <c r="BL141" s="14" t="s">
        <v>224</v>
      </c>
      <c r="BM141" s="153" t="s">
        <v>1090</v>
      </c>
    </row>
    <row r="142" spans="2:65" s="1" customFormat="1" ht="16.5" customHeight="1">
      <c r="B142" s="140"/>
      <c r="C142" s="155" t="s">
        <v>198</v>
      </c>
      <c r="D142" s="155" t="s">
        <v>220</v>
      </c>
      <c r="E142" s="156" t="s">
        <v>1091</v>
      </c>
      <c r="F142" s="157" t="s">
        <v>1092</v>
      </c>
      <c r="G142" s="158" t="s">
        <v>269</v>
      </c>
      <c r="H142" s="159">
        <v>3</v>
      </c>
      <c r="I142" s="160"/>
      <c r="J142" s="161">
        <f t="shared" si="0"/>
        <v>0</v>
      </c>
      <c r="K142" s="162"/>
      <c r="L142" s="163"/>
      <c r="M142" s="164" t="s">
        <v>1</v>
      </c>
      <c r="N142" s="165" t="s">
        <v>39</v>
      </c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AR142" s="153" t="s">
        <v>293</v>
      </c>
      <c r="AT142" s="153" t="s">
        <v>220</v>
      </c>
      <c r="AU142" s="153" t="s">
        <v>85</v>
      </c>
      <c r="AY142" s="14" t="s">
        <v>160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4" t="s">
        <v>85</v>
      </c>
      <c r="BK142" s="154">
        <f t="shared" si="9"/>
        <v>0</v>
      </c>
      <c r="BL142" s="14" t="s">
        <v>224</v>
      </c>
      <c r="BM142" s="153" t="s">
        <v>1093</v>
      </c>
    </row>
    <row r="143" spans="2:65" s="1" customFormat="1" ht="44.25" customHeight="1">
      <c r="B143" s="140"/>
      <c r="C143" s="141" t="s">
        <v>202</v>
      </c>
      <c r="D143" s="141" t="s">
        <v>162</v>
      </c>
      <c r="E143" s="142" t="s">
        <v>1094</v>
      </c>
      <c r="F143" s="143" t="s">
        <v>1095</v>
      </c>
      <c r="G143" s="144" t="s">
        <v>269</v>
      </c>
      <c r="H143" s="145">
        <v>2</v>
      </c>
      <c r="I143" s="146"/>
      <c r="J143" s="147">
        <f t="shared" si="0"/>
        <v>0</v>
      </c>
      <c r="K143" s="148"/>
      <c r="L143" s="29"/>
      <c r="M143" s="149" t="s">
        <v>1</v>
      </c>
      <c r="N143" s="150" t="s">
        <v>39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224</v>
      </c>
      <c r="AT143" s="153" t="s">
        <v>162</v>
      </c>
      <c r="AU143" s="153" t="s">
        <v>85</v>
      </c>
      <c r="AY143" s="14" t="s">
        <v>160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4" t="s">
        <v>85</v>
      </c>
      <c r="BK143" s="154">
        <f t="shared" si="9"/>
        <v>0</v>
      </c>
      <c r="BL143" s="14" t="s">
        <v>224</v>
      </c>
      <c r="BM143" s="153" t="s">
        <v>1096</v>
      </c>
    </row>
    <row r="144" spans="2:65" s="1" customFormat="1" ht="37.75" customHeight="1">
      <c r="B144" s="140"/>
      <c r="C144" s="155" t="s">
        <v>206</v>
      </c>
      <c r="D144" s="155" t="s">
        <v>220</v>
      </c>
      <c r="E144" s="156" t="s">
        <v>1097</v>
      </c>
      <c r="F144" s="157" t="s">
        <v>1098</v>
      </c>
      <c r="G144" s="158" t="s">
        <v>1099</v>
      </c>
      <c r="H144" s="159">
        <v>1</v>
      </c>
      <c r="I144" s="160"/>
      <c r="J144" s="161">
        <f t="shared" si="0"/>
        <v>0</v>
      </c>
      <c r="K144" s="162"/>
      <c r="L144" s="163"/>
      <c r="M144" s="164" t="s">
        <v>1</v>
      </c>
      <c r="N144" s="165" t="s">
        <v>39</v>
      </c>
      <c r="P144" s="151">
        <f t="shared" si="1"/>
        <v>0</v>
      </c>
      <c r="Q144" s="151">
        <v>0</v>
      </c>
      <c r="R144" s="151">
        <f t="shared" si="2"/>
        <v>0</v>
      </c>
      <c r="S144" s="151">
        <v>0</v>
      </c>
      <c r="T144" s="152">
        <f t="shared" si="3"/>
        <v>0</v>
      </c>
      <c r="AR144" s="153" t="s">
        <v>293</v>
      </c>
      <c r="AT144" s="153" t="s">
        <v>220</v>
      </c>
      <c r="AU144" s="153" t="s">
        <v>85</v>
      </c>
      <c r="AY144" s="14" t="s">
        <v>160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4" t="s">
        <v>85</v>
      </c>
      <c r="BK144" s="154">
        <f t="shared" si="9"/>
        <v>0</v>
      </c>
      <c r="BL144" s="14" t="s">
        <v>224</v>
      </c>
      <c r="BM144" s="153" t="s">
        <v>1100</v>
      </c>
    </row>
    <row r="145" spans="2:65" s="1" customFormat="1" ht="24.25" customHeight="1">
      <c r="B145" s="140"/>
      <c r="C145" s="141" t="s">
        <v>211</v>
      </c>
      <c r="D145" s="141" t="s">
        <v>162</v>
      </c>
      <c r="E145" s="142" t="s">
        <v>1101</v>
      </c>
      <c r="F145" s="143" t="s">
        <v>1102</v>
      </c>
      <c r="G145" s="144" t="s">
        <v>269</v>
      </c>
      <c r="H145" s="145">
        <v>1</v>
      </c>
      <c r="I145" s="146"/>
      <c r="J145" s="147">
        <f t="shared" si="0"/>
        <v>0</v>
      </c>
      <c r="K145" s="148"/>
      <c r="L145" s="29"/>
      <c r="M145" s="149" t="s">
        <v>1</v>
      </c>
      <c r="N145" s="150" t="s">
        <v>39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AR145" s="153" t="s">
        <v>224</v>
      </c>
      <c r="AT145" s="153" t="s">
        <v>162</v>
      </c>
      <c r="AU145" s="153" t="s">
        <v>85</v>
      </c>
      <c r="AY145" s="14" t="s">
        <v>160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4" t="s">
        <v>85</v>
      </c>
      <c r="BK145" s="154">
        <f t="shared" si="9"/>
        <v>0</v>
      </c>
      <c r="BL145" s="14" t="s">
        <v>224</v>
      </c>
      <c r="BM145" s="153" t="s">
        <v>1103</v>
      </c>
    </row>
    <row r="146" spans="2:65" s="1" customFormat="1" ht="16.5" customHeight="1">
      <c r="B146" s="140"/>
      <c r="C146" s="155" t="s">
        <v>215</v>
      </c>
      <c r="D146" s="155" t="s">
        <v>220</v>
      </c>
      <c r="E146" s="156" t="s">
        <v>1104</v>
      </c>
      <c r="F146" s="157" t="s">
        <v>1105</v>
      </c>
      <c r="G146" s="158" t="s">
        <v>269</v>
      </c>
      <c r="H146" s="159">
        <v>1</v>
      </c>
      <c r="I146" s="160"/>
      <c r="J146" s="161">
        <f t="shared" si="0"/>
        <v>0</v>
      </c>
      <c r="K146" s="162"/>
      <c r="L146" s="163"/>
      <c r="M146" s="164" t="s">
        <v>1</v>
      </c>
      <c r="N146" s="165" t="s">
        <v>39</v>
      </c>
      <c r="P146" s="151">
        <f t="shared" si="1"/>
        <v>0</v>
      </c>
      <c r="Q146" s="151">
        <v>0</v>
      </c>
      <c r="R146" s="151">
        <f t="shared" si="2"/>
        <v>0</v>
      </c>
      <c r="S146" s="151">
        <v>0</v>
      </c>
      <c r="T146" s="152">
        <f t="shared" si="3"/>
        <v>0</v>
      </c>
      <c r="AR146" s="153" t="s">
        <v>293</v>
      </c>
      <c r="AT146" s="153" t="s">
        <v>220</v>
      </c>
      <c r="AU146" s="153" t="s">
        <v>85</v>
      </c>
      <c r="AY146" s="14" t="s">
        <v>160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4" t="s">
        <v>85</v>
      </c>
      <c r="BK146" s="154">
        <f t="shared" si="9"/>
        <v>0</v>
      </c>
      <c r="BL146" s="14" t="s">
        <v>224</v>
      </c>
      <c r="BM146" s="153" t="s">
        <v>1106</v>
      </c>
    </row>
    <row r="147" spans="2:65" s="1" customFormat="1" ht="24.25" customHeight="1">
      <c r="B147" s="140"/>
      <c r="C147" s="141" t="s">
        <v>219</v>
      </c>
      <c r="D147" s="141" t="s">
        <v>162</v>
      </c>
      <c r="E147" s="142" t="s">
        <v>1107</v>
      </c>
      <c r="F147" s="143" t="s">
        <v>1108</v>
      </c>
      <c r="G147" s="144" t="s">
        <v>269</v>
      </c>
      <c r="H147" s="145">
        <v>1</v>
      </c>
      <c r="I147" s="146"/>
      <c r="J147" s="147">
        <f t="shared" si="0"/>
        <v>0</v>
      </c>
      <c r="K147" s="148"/>
      <c r="L147" s="29"/>
      <c r="M147" s="149" t="s">
        <v>1</v>
      </c>
      <c r="N147" s="150" t="s">
        <v>39</v>
      </c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AR147" s="153" t="s">
        <v>224</v>
      </c>
      <c r="AT147" s="153" t="s">
        <v>162</v>
      </c>
      <c r="AU147" s="153" t="s">
        <v>85</v>
      </c>
      <c r="AY147" s="14" t="s">
        <v>160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4" t="s">
        <v>85</v>
      </c>
      <c r="BK147" s="154">
        <f t="shared" si="9"/>
        <v>0</v>
      </c>
      <c r="BL147" s="14" t="s">
        <v>224</v>
      </c>
      <c r="BM147" s="153" t="s">
        <v>1109</v>
      </c>
    </row>
    <row r="148" spans="2:65" s="1" customFormat="1" ht="24.25" customHeight="1">
      <c r="B148" s="140"/>
      <c r="C148" s="155" t="s">
        <v>224</v>
      </c>
      <c r="D148" s="155" t="s">
        <v>220</v>
      </c>
      <c r="E148" s="156" t="s">
        <v>1110</v>
      </c>
      <c r="F148" s="157" t="s">
        <v>1111</v>
      </c>
      <c r="G148" s="158" t="s">
        <v>269</v>
      </c>
      <c r="H148" s="159">
        <v>1</v>
      </c>
      <c r="I148" s="160"/>
      <c r="J148" s="161">
        <f t="shared" si="0"/>
        <v>0</v>
      </c>
      <c r="K148" s="162"/>
      <c r="L148" s="163"/>
      <c r="M148" s="164" t="s">
        <v>1</v>
      </c>
      <c r="N148" s="165" t="s">
        <v>39</v>
      </c>
      <c r="P148" s="151">
        <f t="shared" si="1"/>
        <v>0</v>
      </c>
      <c r="Q148" s="151">
        <v>0</v>
      </c>
      <c r="R148" s="151">
        <f t="shared" si="2"/>
        <v>0</v>
      </c>
      <c r="S148" s="151">
        <v>0</v>
      </c>
      <c r="T148" s="152">
        <f t="shared" si="3"/>
        <v>0</v>
      </c>
      <c r="AR148" s="153" t="s">
        <v>293</v>
      </c>
      <c r="AT148" s="153" t="s">
        <v>220</v>
      </c>
      <c r="AU148" s="153" t="s">
        <v>85</v>
      </c>
      <c r="AY148" s="14" t="s">
        <v>160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4" t="s">
        <v>85</v>
      </c>
      <c r="BK148" s="154">
        <f t="shared" si="9"/>
        <v>0</v>
      </c>
      <c r="BL148" s="14" t="s">
        <v>224</v>
      </c>
      <c r="BM148" s="153" t="s">
        <v>1112</v>
      </c>
    </row>
    <row r="149" spans="2:65" s="1" customFormat="1" ht="24.25" customHeight="1">
      <c r="B149" s="140"/>
      <c r="C149" s="141" t="s">
        <v>230</v>
      </c>
      <c r="D149" s="141" t="s">
        <v>162</v>
      </c>
      <c r="E149" s="142" t="s">
        <v>1113</v>
      </c>
      <c r="F149" s="143" t="s">
        <v>1114</v>
      </c>
      <c r="G149" s="144" t="s">
        <v>269</v>
      </c>
      <c r="H149" s="145">
        <v>1</v>
      </c>
      <c r="I149" s="146"/>
      <c r="J149" s="147">
        <f t="shared" si="0"/>
        <v>0</v>
      </c>
      <c r="K149" s="148"/>
      <c r="L149" s="29"/>
      <c r="M149" s="149" t="s">
        <v>1</v>
      </c>
      <c r="N149" s="150" t="s">
        <v>39</v>
      </c>
      <c r="P149" s="151">
        <f t="shared" si="1"/>
        <v>0</v>
      </c>
      <c r="Q149" s="151">
        <v>0</v>
      </c>
      <c r="R149" s="151">
        <f t="shared" si="2"/>
        <v>0</v>
      </c>
      <c r="S149" s="151">
        <v>0</v>
      </c>
      <c r="T149" s="152">
        <f t="shared" si="3"/>
        <v>0</v>
      </c>
      <c r="AR149" s="153" t="s">
        <v>224</v>
      </c>
      <c r="AT149" s="153" t="s">
        <v>162</v>
      </c>
      <c r="AU149" s="153" t="s">
        <v>85</v>
      </c>
      <c r="AY149" s="14" t="s">
        <v>160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4" t="s">
        <v>85</v>
      </c>
      <c r="BK149" s="154">
        <f t="shared" si="9"/>
        <v>0</v>
      </c>
      <c r="BL149" s="14" t="s">
        <v>224</v>
      </c>
      <c r="BM149" s="153" t="s">
        <v>1115</v>
      </c>
    </row>
    <row r="150" spans="2:65" s="1" customFormat="1" ht="24.25" customHeight="1">
      <c r="B150" s="140"/>
      <c r="C150" s="155" t="s">
        <v>234</v>
      </c>
      <c r="D150" s="155" t="s">
        <v>220</v>
      </c>
      <c r="E150" s="156" t="s">
        <v>1116</v>
      </c>
      <c r="F150" s="157" t="s">
        <v>1117</v>
      </c>
      <c r="G150" s="158" t="s">
        <v>269</v>
      </c>
      <c r="H150" s="159">
        <v>1</v>
      </c>
      <c r="I150" s="160"/>
      <c r="J150" s="161">
        <f t="shared" si="0"/>
        <v>0</v>
      </c>
      <c r="K150" s="162"/>
      <c r="L150" s="163"/>
      <c r="M150" s="164" t="s">
        <v>1</v>
      </c>
      <c r="N150" s="165" t="s">
        <v>39</v>
      </c>
      <c r="P150" s="151">
        <f t="shared" si="1"/>
        <v>0</v>
      </c>
      <c r="Q150" s="151">
        <v>0</v>
      </c>
      <c r="R150" s="151">
        <f t="shared" si="2"/>
        <v>0</v>
      </c>
      <c r="S150" s="151">
        <v>0</v>
      </c>
      <c r="T150" s="152">
        <f t="shared" si="3"/>
        <v>0</v>
      </c>
      <c r="AR150" s="153" t="s">
        <v>293</v>
      </c>
      <c r="AT150" s="153" t="s">
        <v>220</v>
      </c>
      <c r="AU150" s="153" t="s">
        <v>85</v>
      </c>
      <c r="AY150" s="14" t="s">
        <v>160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4" t="s">
        <v>85</v>
      </c>
      <c r="BK150" s="154">
        <f t="shared" si="9"/>
        <v>0</v>
      </c>
      <c r="BL150" s="14" t="s">
        <v>224</v>
      </c>
      <c r="BM150" s="153" t="s">
        <v>1118</v>
      </c>
    </row>
    <row r="151" spans="2:65" s="1" customFormat="1" ht="24.25" customHeight="1">
      <c r="B151" s="140"/>
      <c r="C151" s="141" t="s">
        <v>238</v>
      </c>
      <c r="D151" s="141" t="s">
        <v>162</v>
      </c>
      <c r="E151" s="142" t="s">
        <v>1119</v>
      </c>
      <c r="F151" s="143" t="s">
        <v>1120</v>
      </c>
      <c r="G151" s="144" t="s">
        <v>269</v>
      </c>
      <c r="H151" s="145">
        <v>1</v>
      </c>
      <c r="I151" s="146"/>
      <c r="J151" s="147">
        <f t="shared" si="0"/>
        <v>0</v>
      </c>
      <c r="K151" s="148"/>
      <c r="L151" s="29"/>
      <c r="M151" s="149" t="s">
        <v>1</v>
      </c>
      <c r="N151" s="150" t="s">
        <v>39</v>
      </c>
      <c r="P151" s="151">
        <f t="shared" si="1"/>
        <v>0</v>
      </c>
      <c r="Q151" s="151">
        <v>0</v>
      </c>
      <c r="R151" s="151">
        <f t="shared" si="2"/>
        <v>0</v>
      </c>
      <c r="S151" s="151">
        <v>0</v>
      </c>
      <c r="T151" s="152">
        <f t="shared" si="3"/>
        <v>0</v>
      </c>
      <c r="AR151" s="153" t="s">
        <v>224</v>
      </c>
      <c r="AT151" s="153" t="s">
        <v>162</v>
      </c>
      <c r="AU151" s="153" t="s">
        <v>85</v>
      </c>
      <c r="AY151" s="14" t="s">
        <v>160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4" t="s">
        <v>85</v>
      </c>
      <c r="BK151" s="154">
        <f t="shared" si="9"/>
        <v>0</v>
      </c>
      <c r="BL151" s="14" t="s">
        <v>224</v>
      </c>
      <c r="BM151" s="153" t="s">
        <v>1121</v>
      </c>
    </row>
    <row r="152" spans="2:65" s="1" customFormat="1" ht="16.5" customHeight="1">
      <c r="B152" s="140"/>
      <c r="C152" s="155" t="s">
        <v>242</v>
      </c>
      <c r="D152" s="155" t="s">
        <v>220</v>
      </c>
      <c r="E152" s="156" t="s">
        <v>1122</v>
      </c>
      <c r="F152" s="157" t="s">
        <v>1123</v>
      </c>
      <c r="G152" s="158" t="s">
        <v>269</v>
      </c>
      <c r="H152" s="159">
        <v>1</v>
      </c>
      <c r="I152" s="160"/>
      <c r="J152" s="161">
        <f t="shared" si="0"/>
        <v>0</v>
      </c>
      <c r="K152" s="162"/>
      <c r="L152" s="163"/>
      <c r="M152" s="164" t="s">
        <v>1</v>
      </c>
      <c r="N152" s="165" t="s">
        <v>39</v>
      </c>
      <c r="P152" s="151">
        <f t="shared" si="1"/>
        <v>0</v>
      </c>
      <c r="Q152" s="151">
        <v>0</v>
      </c>
      <c r="R152" s="151">
        <f t="shared" si="2"/>
        <v>0</v>
      </c>
      <c r="S152" s="151">
        <v>0</v>
      </c>
      <c r="T152" s="152">
        <f t="shared" si="3"/>
        <v>0</v>
      </c>
      <c r="AR152" s="153" t="s">
        <v>293</v>
      </c>
      <c r="AT152" s="153" t="s">
        <v>220</v>
      </c>
      <c r="AU152" s="153" t="s">
        <v>85</v>
      </c>
      <c r="AY152" s="14" t="s">
        <v>160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4" t="s">
        <v>85</v>
      </c>
      <c r="BK152" s="154">
        <f t="shared" si="9"/>
        <v>0</v>
      </c>
      <c r="BL152" s="14" t="s">
        <v>224</v>
      </c>
      <c r="BM152" s="153" t="s">
        <v>1124</v>
      </c>
    </row>
    <row r="153" spans="2:65" s="1" customFormat="1" ht="24.25" customHeight="1">
      <c r="B153" s="140"/>
      <c r="C153" s="141" t="s">
        <v>246</v>
      </c>
      <c r="D153" s="141" t="s">
        <v>162</v>
      </c>
      <c r="E153" s="142" t="s">
        <v>1125</v>
      </c>
      <c r="F153" s="143" t="s">
        <v>1126</v>
      </c>
      <c r="G153" s="144" t="s">
        <v>269</v>
      </c>
      <c r="H153" s="145">
        <v>1</v>
      </c>
      <c r="I153" s="146"/>
      <c r="J153" s="147">
        <f t="shared" si="0"/>
        <v>0</v>
      </c>
      <c r="K153" s="148"/>
      <c r="L153" s="29"/>
      <c r="M153" s="149" t="s">
        <v>1</v>
      </c>
      <c r="N153" s="150" t="s">
        <v>39</v>
      </c>
      <c r="P153" s="151">
        <f t="shared" si="1"/>
        <v>0</v>
      </c>
      <c r="Q153" s="151">
        <v>0</v>
      </c>
      <c r="R153" s="151">
        <f t="shared" si="2"/>
        <v>0</v>
      </c>
      <c r="S153" s="151">
        <v>0</v>
      </c>
      <c r="T153" s="152">
        <f t="shared" si="3"/>
        <v>0</v>
      </c>
      <c r="AR153" s="153" t="s">
        <v>224</v>
      </c>
      <c r="AT153" s="153" t="s">
        <v>162</v>
      </c>
      <c r="AU153" s="153" t="s">
        <v>85</v>
      </c>
      <c r="AY153" s="14" t="s">
        <v>160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4" t="s">
        <v>85</v>
      </c>
      <c r="BK153" s="154">
        <f t="shared" si="9"/>
        <v>0</v>
      </c>
      <c r="BL153" s="14" t="s">
        <v>224</v>
      </c>
      <c r="BM153" s="153" t="s">
        <v>1127</v>
      </c>
    </row>
    <row r="154" spans="2:65" s="1" customFormat="1" ht="24.25" customHeight="1">
      <c r="B154" s="140"/>
      <c r="C154" s="155" t="s">
        <v>250</v>
      </c>
      <c r="D154" s="155" t="s">
        <v>220</v>
      </c>
      <c r="E154" s="156" t="s">
        <v>1128</v>
      </c>
      <c r="F154" s="157" t="s">
        <v>1129</v>
      </c>
      <c r="G154" s="158" t="s">
        <v>269</v>
      </c>
      <c r="H154" s="159">
        <v>1</v>
      </c>
      <c r="I154" s="160"/>
      <c r="J154" s="161">
        <f t="shared" si="0"/>
        <v>0</v>
      </c>
      <c r="K154" s="162"/>
      <c r="L154" s="163"/>
      <c r="M154" s="164" t="s">
        <v>1</v>
      </c>
      <c r="N154" s="165" t="s">
        <v>39</v>
      </c>
      <c r="P154" s="151">
        <f t="shared" si="1"/>
        <v>0</v>
      </c>
      <c r="Q154" s="151">
        <v>0</v>
      </c>
      <c r="R154" s="151">
        <f t="shared" si="2"/>
        <v>0</v>
      </c>
      <c r="S154" s="151">
        <v>0</v>
      </c>
      <c r="T154" s="152">
        <f t="shared" si="3"/>
        <v>0</v>
      </c>
      <c r="AR154" s="153" t="s">
        <v>293</v>
      </c>
      <c r="AT154" s="153" t="s">
        <v>220</v>
      </c>
      <c r="AU154" s="153" t="s">
        <v>85</v>
      </c>
      <c r="AY154" s="14" t="s">
        <v>160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4" t="s">
        <v>85</v>
      </c>
      <c r="BK154" s="154">
        <f t="shared" si="9"/>
        <v>0</v>
      </c>
      <c r="BL154" s="14" t="s">
        <v>224</v>
      </c>
      <c r="BM154" s="153" t="s">
        <v>1130</v>
      </c>
    </row>
    <row r="155" spans="2:65" s="11" customFormat="1" ht="22.75" customHeight="1">
      <c r="B155" s="128"/>
      <c r="D155" s="129" t="s">
        <v>72</v>
      </c>
      <c r="E155" s="138" t="s">
        <v>1131</v>
      </c>
      <c r="F155" s="138" t="s">
        <v>1132</v>
      </c>
      <c r="I155" s="131"/>
      <c r="J155" s="139">
        <f>BK155</f>
        <v>0</v>
      </c>
      <c r="L155" s="128"/>
      <c r="M155" s="133"/>
      <c r="P155" s="134">
        <f>SUM(P156:P163)</f>
        <v>0</v>
      </c>
      <c r="R155" s="134">
        <f>SUM(R156:R163)</f>
        <v>0</v>
      </c>
      <c r="T155" s="135">
        <f>SUM(T156:T163)</f>
        <v>0</v>
      </c>
      <c r="AR155" s="129" t="s">
        <v>85</v>
      </c>
      <c r="AT155" s="136" t="s">
        <v>72</v>
      </c>
      <c r="AU155" s="136" t="s">
        <v>80</v>
      </c>
      <c r="AY155" s="129" t="s">
        <v>160</v>
      </c>
      <c r="BK155" s="137">
        <f>SUM(BK156:BK163)</f>
        <v>0</v>
      </c>
    </row>
    <row r="156" spans="2:65" s="1" customFormat="1" ht="24.25" customHeight="1">
      <c r="B156" s="140"/>
      <c r="C156" s="141" t="s">
        <v>7</v>
      </c>
      <c r="D156" s="141" t="s">
        <v>162</v>
      </c>
      <c r="E156" s="142" t="s">
        <v>1133</v>
      </c>
      <c r="F156" s="143" t="s">
        <v>1134</v>
      </c>
      <c r="G156" s="144" t="s">
        <v>253</v>
      </c>
      <c r="H156" s="145">
        <v>101</v>
      </c>
      <c r="I156" s="146"/>
      <c r="J156" s="147">
        <f t="shared" ref="J156:J163" si="10">ROUND(I156*H156,2)</f>
        <v>0</v>
      </c>
      <c r="K156" s="148"/>
      <c r="L156" s="29"/>
      <c r="M156" s="149" t="s">
        <v>1</v>
      </c>
      <c r="N156" s="150" t="s">
        <v>39</v>
      </c>
      <c r="P156" s="151">
        <f t="shared" ref="P156:P163" si="11">O156*H156</f>
        <v>0</v>
      </c>
      <c r="Q156" s="151">
        <v>0</v>
      </c>
      <c r="R156" s="151">
        <f t="shared" ref="R156:R163" si="12">Q156*H156</f>
        <v>0</v>
      </c>
      <c r="S156" s="151">
        <v>0</v>
      </c>
      <c r="T156" s="152">
        <f t="shared" ref="T156:T163" si="13">S156*H156</f>
        <v>0</v>
      </c>
      <c r="AR156" s="153" t="s">
        <v>224</v>
      </c>
      <c r="AT156" s="153" t="s">
        <v>162</v>
      </c>
      <c r="AU156" s="153" t="s">
        <v>85</v>
      </c>
      <c r="AY156" s="14" t="s">
        <v>160</v>
      </c>
      <c r="BE156" s="154">
        <f t="shared" ref="BE156:BE163" si="14">IF(N156="základná",J156,0)</f>
        <v>0</v>
      </c>
      <c r="BF156" s="154">
        <f t="shared" ref="BF156:BF163" si="15">IF(N156="znížená",J156,0)</f>
        <v>0</v>
      </c>
      <c r="BG156" s="154">
        <f t="shared" ref="BG156:BG163" si="16">IF(N156="zákl. prenesená",J156,0)</f>
        <v>0</v>
      </c>
      <c r="BH156" s="154">
        <f t="shared" ref="BH156:BH163" si="17">IF(N156="zníž. prenesená",J156,0)</f>
        <v>0</v>
      </c>
      <c r="BI156" s="154">
        <f t="shared" ref="BI156:BI163" si="18">IF(N156="nulová",J156,0)</f>
        <v>0</v>
      </c>
      <c r="BJ156" s="14" t="s">
        <v>85</v>
      </c>
      <c r="BK156" s="154">
        <f t="shared" ref="BK156:BK163" si="19">ROUND(I156*H156,2)</f>
        <v>0</v>
      </c>
      <c r="BL156" s="14" t="s">
        <v>224</v>
      </c>
      <c r="BM156" s="153" t="s">
        <v>1135</v>
      </c>
    </row>
    <row r="157" spans="2:65" s="1" customFormat="1" ht="24.25" customHeight="1">
      <c r="B157" s="140"/>
      <c r="C157" s="141" t="s">
        <v>258</v>
      </c>
      <c r="D157" s="141" t="s">
        <v>162</v>
      </c>
      <c r="E157" s="142" t="s">
        <v>1136</v>
      </c>
      <c r="F157" s="143" t="s">
        <v>1137</v>
      </c>
      <c r="G157" s="144" t="s">
        <v>253</v>
      </c>
      <c r="H157" s="145">
        <v>55</v>
      </c>
      <c r="I157" s="146"/>
      <c r="J157" s="147">
        <f t="shared" si="10"/>
        <v>0</v>
      </c>
      <c r="K157" s="148"/>
      <c r="L157" s="29"/>
      <c r="M157" s="149" t="s">
        <v>1</v>
      </c>
      <c r="N157" s="150" t="s">
        <v>39</v>
      </c>
      <c r="P157" s="151">
        <f t="shared" si="11"/>
        <v>0</v>
      </c>
      <c r="Q157" s="151">
        <v>0</v>
      </c>
      <c r="R157" s="151">
        <f t="shared" si="12"/>
        <v>0</v>
      </c>
      <c r="S157" s="151">
        <v>0</v>
      </c>
      <c r="T157" s="152">
        <f t="shared" si="13"/>
        <v>0</v>
      </c>
      <c r="AR157" s="153" t="s">
        <v>224</v>
      </c>
      <c r="AT157" s="153" t="s">
        <v>162</v>
      </c>
      <c r="AU157" s="153" t="s">
        <v>85</v>
      </c>
      <c r="AY157" s="14" t="s">
        <v>160</v>
      </c>
      <c r="BE157" s="154">
        <f t="shared" si="14"/>
        <v>0</v>
      </c>
      <c r="BF157" s="154">
        <f t="shared" si="15"/>
        <v>0</v>
      </c>
      <c r="BG157" s="154">
        <f t="shared" si="16"/>
        <v>0</v>
      </c>
      <c r="BH157" s="154">
        <f t="shared" si="17"/>
        <v>0</v>
      </c>
      <c r="BI157" s="154">
        <f t="shared" si="18"/>
        <v>0</v>
      </c>
      <c r="BJ157" s="14" t="s">
        <v>85</v>
      </c>
      <c r="BK157" s="154">
        <f t="shared" si="19"/>
        <v>0</v>
      </c>
      <c r="BL157" s="14" t="s">
        <v>224</v>
      </c>
      <c r="BM157" s="153" t="s">
        <v>1138</v>
      </c>
    </row>
    <row r="158" spans="2:65" s="1" customFormat="1" ht="24.25" customHeight="1">
      <c r="B158" s="140"/>
      <c r="C158" s="141" t="s">
        <v>262</v>
      </c>
      <c r="D158" s="141" t="s">
        <v>162</v>
      </c>
      <c r="E158" s="142" t="s">
        <v>1139</v>
      </c>
      <c r="F158" s="143" t="s">
        <v>1140</v>
      </c>
      <c r="G158" s="144" t="s">
        <v>253</v>
      </c>
      <c r="H158" s="145">
        <v>14</v>
      </c>
      <c r="I158" s="146"/>
      <c r="J158" s="147">
        <f t="shared" si="10"/>
        <v>0</v>
      </c>
      <c r="K158" s="148"/>
      <c r="L158" s="29"/>
      <c r="M158" s="149" t="s">
        <v>1</v>
      </c>
      <c r="N158" s="150" t="s">
        <v>39</v>
      </c>
      <c r="P158" s="151">
        <f t="shared" si="11"/>
        <v>0</v>
      </c>
      <c r="Q158" s="151">
        <v>0</v>
      </c>
      <c r="R158" s="151">
        <f t="shared" si="12"/>
        <v>0</v>
      </c>
      <c r="S158" s="151">
        <v>0</v>
      </c>
      <c r="T158" s="152">
        <f t="shared" si="13"/>
        <v>0</v>
      </c>
      <c r="AR158" s="153" t="s">
        <v>224</v>
      </c>
      <c r="AT158" s="153" t="s">
        <v>162</v>
      </c>
      <c r="AU158" s="153" t="s">
        <v>85</v>
      </c>
      <c r="AY158" s="14" t="s">
        <v>160</v>
      </c>
      <c r="BE158" s="154">
        <f t="shared" si="14"/>
        <v>0</v>
      </c>
      <c r="BF158" s="154">
        <f t="shared" si="15"/>
        <v>0</v>
      </c>
      <c r="BG158" s="154">
        <f t="shared" si="16"/>
        <v>0</v>
      </c>
      <c r="BH158" s="154">
        <f t="shared" si="17"/>
        <v>0</v>
      </c>
      <c r="BI158" s="154">
        <f t="shared" si="18"/>
        <v>0</v>
      </c>
      <c r="BJ158" s="14" t="s">
        <v>85</v>
      </c>
      <c r="BK158" s="154">
        <f t="shared" si="19"/>
        <v>0</v>
      </c>
      <c r="BL158" s="14" t="s">
        <v>224</v>
      </c>
      <c r="BM158" s="153" t="s">
        <v>1141</v>
      </c>
    </row>
    <row r="159" spans="2:65" s="1" customFormat="1" ht="24.25" customHeight="1">
      <c r="B159" s="140"/>
      <c r="C159" s="141" t="s">
        <v>266</v>
      </c>
      <c r="D159" s="141" t="s">
        <v>162</v>
      </c>
      <c r="E159" s="142" t="s">
        <v>1142</v>
      </c>
      <c r="F159" s="143" t="s">
        <v>1143</v>
      </c>
      <c r="G159" s="144" t="s">
        <v>253</v>
      </c>
      <c r="H159" s="145">
        <v>65</v>
      </c>
      <c r="I159" s="146"/>
      <c r="J159" s="147">
        <f t="shared" si="10"/>
        <v>0</v>
      </c>
      <c r="K159" s="148"/>
      <c r="L159" s="29"/>
      <c r="M159" s="149" t="s">
        <v>1</v>
      </c>
      <c r="N159" s="150" t="s">
        <v>39</v>
      </c>
      <c r="P159" s="151">
        <f t="shared" si="11"/>
        <v>0</v>
      </c>
      <c r="Q159" s="151">
        <v>0</v>
      </c>
      <c r="R159" s="151">
        <f t="shared" si="12"/>
        <v>0</v>
      </c>
      <c r="S159" s="151">
        <v>0</v>
      </c>
      <c r="T159" s="152">
        <f t="shared" si="13"/>
        <v>0</v>
      </c>
      <c r="AR159" s="153" t="s">
        <v>224</v>
      </c>
      <c r="AT159" s="153" t="s">
        <v>162</v>
      </c>
      <c r="AU159" s="153" t="s">
        <v>85</v>
      </c>
      <c r="AY159" s="14" t="s">
        <v>160</v>
      </c>
      <c r="BE159" s="154">
        <f t="shared" si="14"/>
        <v>0</v>
      </c>
      <c r="BF159" s="154">
        <f t="shared" si="15"/>
        <v>0</v>
      </c>
      <c r="BG159" s="154">
        <f t="shared" si="16"/>
        <v>0</v>
      </c>
      <c r="BH159" s="154">
        <f t="shared" si="17"/>
        <v>0</v>
      </c>
      <c r="BI159" s="154">
        <f t="shared" si="18"/>
        <v>0</v>
      </c>
      <c r="BJ159" s="14" t="s">
        <v>85</v>
      </c>
      <c r="BK159" s="154">
        <f t="shared" si="19"/>
        <v>0</v>
      </c>
      <c r="BL159" s="14" t="s">
        <v>224</v>
      </c>
      <c r="BM159" s="153" t="s">
        <v>1144</v>
      </c>
    </row>
    <row r="160" spans="2:65" s="1" customFormat="1" ht="24.25" customHeight="1">
      <c r="B160" s="140"/>
      <c r="C160" s="141" t="s">
        <v>271</v>
      </c>
      <c r="D160" s="141" t="s">
        <v>162</v>
      </c>
      <c r="E160" s="142" t="s">
        <v>1145</v>
      </c>
      <c r="F160" s="143" t="s">
        <v>1146</v>
      </c>
      <c r="G160" s="144" t="s">
        <v>253</v>
      </c>
      <c r="H160" s="145">
        <v>44</v>
      </c>
      <c r="I160" s="146"/>
      <c r="J160" s="147">
        <f t="shared" si="10"/>
        <v>0</v>
      </c>
      <c r="K160" s="148"/>
      <c r="L160" s="29"/>
      <c r="M160" s="149" t="s">
        <v>1</v>
      </c>
      <c r="N160" s="150" t="s">
        <v>39</v>
      </c>
      <c r="P160" s="151">
        <f t="shared" si="11"/>
        <v>0</v>
      </c>
      <c r="Q160" s="151">
        <v>0</v>
      </c>
      <c r="R160" s="151">
        <f t="shared" si="12"/>
        <v>0</v>
      </c>
      <c r="S160" s="151">
        <v>0</v>
      </c>
      <c r="T160" s="152">
        <f t="shared" si="13"/>
        <v>0</v>
      </c>
      <c r="AR160" s="153" t="s">
        <v>224</v>
      </c>
      <c r="AT160" s="153" t="s">
        <v>162</v>
      </c>
      <c r="AU160" s="153" t="s">
        <v>85</v>
      </c>
      <c r="AY160" s="14" t="s">
        <v>160</v>
      </c>
      <c r="BE160" s="154">
        <f t="shared" si="14"/>
        <v>0</v>
      </c>
      <c r="BF160" s="154">
        <f t="shared" si="15"/>
        <v>0</v>
      </c>
      <c r="BG160" s="154">
        <f t="shared" si="16"/>
        <v>0</v>
      </c>
      <c r="BH160" s="154">
        <f t="shared" si="17"/>
        <v>0</v>
      </c>
      <c r="BI160" s="154">
        <f t="shared" si="18"/>
        <v>0</v>
      </c>
      <c r="BJ160" s="14" t="s">
        <v>85</v>
      </c>
      <c r="BK160" s="154">
        <f t="shared" si="19"/>
        <v>0</v>
      </c>
      <c r="BL160" s="14" t="s">
        <v>224</v>
      </c>
      <c r="BM160" s="153" t="s">
        <v>1147</v>
      </c>
    </row>
    <row r="161" spans="2:65" s="1" customFormat="1" ht="24.25" customHeight="1">
      <c r="B161" s="140"/>
      <c r="C161" s="141" t="s">
        <v>275</v>
      </c>
      <c r="D161" s="141" t="s">
        <v>162</v>
      </c>
      <c r="E161" s="142" t="s">
        <v>1148</v>
      </c>
      <c r="F161" s="143" t="s">
        <v>1149</v>
      </c>
      <c r="G161" s="144" t="s">
        <v>253</v>
      </c>
      <c r="H161" s="145">
        <v>20</v>
      </c>
      <c r="I161" s="146"/>
      <c r="J161" s="147">
        <f t="shared" si="10"/>
        <v>0</v>
      </c>
      <c r="K161" s="148"/>
      <c r="L161" s="29"/>
      <c r="M161" s="149" t="s">
        <v>1</v>
      </c>
      <c r="N161" s="150" t="s">
        <v>39</v>
      </c>
      <c r="P161" s="151">
        <f t="shared" si="11"/>
        <v>0</v>
      </c>
      <c r="Q161" s="151">
        <v>0</v>
      </c>
      <c r="R161" s="151">
        <f t="shared" si="12"/>
        <v>0</v>
      </c>
      <c r="S161" s="151">
        <v>0</v>
      </c>
      <c r="T161" s="152">
        <f t="shared" si="13"/>
        <v>0</v>
      </c>
      <c r="AR161" s="153" t="s">
        <v>224</v>
      </c>
      <c r="AT161" s="153" t="s">
        <v>162</v>
      </c>
      <c r="AU161" s="153" t="s">
        <v>85</v>
      </c>
      <c r="AY161" s="14" t="s">
        <v>160</v>
      </c>
      <c r="BE161" s="154">
        <f t="shared" si="14"/>
        <v>0</v>
      </c>
      <c r="BF161" s="154">
        <f t="shared" si="15"/>
        <v>0</v>
      </c>
      <c r="BG161" s="154">
        <f t="shared" si="16"/>
        <v>0</v>
      </c>
      <c r="BH161" s="154">
        <f t="shared" si="17"/>
        <v>0</v>
      </c>
      <c r="BI161" s="154">
        <f t="shared" si="18"/>
        <v>0</v>
      </c>
      <c r="BJ161" s="14" t="s">
        <v>85</v>
      </c>
      <c r="BK161" s="154">
        <f t="shared" si="19"/>
        <v>0</v>
      </c>
      <c r="BL161" s="14" t="s">
        <v>224</v>
      </c>
      <c r="BM161" s="153" t="s">
        <v>1150</v>
      </c>
    </row>
    <row r="162" spans="2:65" s="1" customFormat="1" ht="24.25" customHeight="1">
      <c r="B162" s="140"/>
      <c r="C162" s="141" t="s">
        <v>280</v>
      </c>
      <c r="D162" s="141" t="s">
        <v>162</v>
      </c>
      <c r="E162" s="142" t="s">
        <v>1151</v>
      </c>
      <c r="F162" s="143" t="s">
        <v>1152</v>
      </c>
      <c r="G162" s="144" t="s">
        <v>253</v>
      </c>
      <c r="H162" s="145">
        <v>299</v>
      </c>
      <c r="I162" s="146"/>
      <c r="J162" s="147">
        <f t="shared" si="10"/>
        <v>0</v>
      </c>
      <c r="K162" s="148"/>
      <c r="L162" s="29"/>
      <c r="M162" s="149" t="s">
        <v>1</v>
      </c>
      <c r="N162" s="150" t="s">
        <v>39</v>
      </c>
      <c r="P162" s="151">
        <f t="shared" si="11"/>
        <v>0</v>
      </c>
      <c r="Q162" s="151">
        <v>0</v>
      </c>
      <c r="R162" s="151">
        <f t="shared" si="12"/>
        <v>0</v>
      </c>
      <c r="S162" s="151">
        <v>0</v>
      </c>
      <c r="T162" s="152">
        <f t="shared" si="13"/>
        <v>0</v>
      </c>
      <c r="AR162" s="153" t="s">
        <v>224</v>
      </c>
      <c r="AT162" s="153" t="s">
        <v>162</v>
      </c>
      <c r="AU162" s="153" t="s">
        <v>85</v>
      </c>
      <c r="AY162" s="14" t="s">
        <v>160</v>
      </c>
      <c r="BE162" s="154">
        <f t="shared" si="14"/>
        <v>0</v>
      </c>
      <c r="BF162" s="154">
        <f t="shared" si="15"/>
        <v>0</v>
      </c>
      <c r="BG162" s="154">
        <f t="shared" si="16"/>
        <v>0</v>
      </c>
      <c r="BH162" s="154">
        <f t="shared" si="17"/>
        <v>0</v>
      </c>
      <c r="BI162" s="154">
        <f t="shared" si="18"/>
        <v>0</v>
      </c>
      <c r="BJ162" s="14" t="s">
        <v>85</v>
      </c>
      <c r="BK162" s="154">
        <f t="shared" si="19"/>
        <v>0</v>
      </c>
      <c r="BL162" s="14" t="s">
        <v>224</v>
      </c>
      <c r="BM162" s="153" t="s">
        <v>1153</v>
      </c>
    </row>
    <row r="163" spans="2:65" s="1" customFormat="1" ht="24.25" customHeight="1">
      <c r="B163" s="140"/>
      <c r="C163" s="141" t="s">
        <v>284</v>
      </c>
      <c r="D163" s="141" t="s">
        <v>162</v>
      </c>
      <c r="E163" s="142" t="s">
        <v>1154</v>
      </c>
      <c r="F163" s="143" t="s">
        <v>1155</v>
      </c>
      <c r="G163" s="144" t="s">
        <v>209</v>
      </c>
      <c r="H163" s="145">
        <v>1.2110000000000001</v>
      </c>
      <c r="I163" s="146"/>
      <c r="J163" s="147">
        <f t="shared" si="10"/>
        <v>0</v>
      </c>
      <c r="K163" s="148"/>
      <c r="L163" s="29"/>
      <c r="M163" s="149" t="s">
        <v>1</v>
      </c>
      <c r="N163" s="150" t="s">
        <v>39</v>
      </c>
      <c r="P163" s="151">
        <f t="shared" si="11"/>
        <v>0</v>
      </c>
      <c r="Q163" s="151">
        <v>0</v>
      </c>
      <c r="R163" s="151">
        <f t="shared" si="12"/>
        <v>0</v>
      </c>
      <c r="S163" s="151">
        <v>0</v>
      </c>
      <c r="T163" s="152">
        <f t="shared" si="13"/>
        <v>0</v>
      </c>
      <c r="AR163" s="153" t="s">
        <v>224</v>
      </c>
      <c r="AT163" s="153" t="s">
        <v>162</v>
      </c>
      <c r="AU163" s="153" t="s">
        <v>85</v>
      </c>
      <c r="AY163" s="14" t="s">
        <v>160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4" t="s">
        <v>85</v>
      </c>
      <c r="BK163" s="154">
        <f t="shared" si="19"/>
        <v>0</v>
      </c>
      <c r="BL163" s="14" t="s">
        <v>224</v>
      </c>
      <c r="BM163" s="153" t="s">
        <v>1156</v>
      </c>
    </row>
    <row r="164" spans="2:65" s="11" customFormat="1" ht="22.75" customHeight="1">
      <c r="B164" s="128"/>
      <c r="D164" s="129" t="s">
        <v>72</v>
      </c>
      <c r="E164" s="138" t="s">
        <v>1157</v>
      </c>
      <c r="F164" s="138" t="s">
        <v>1158</v>
      </c>
      <c r="I164" s="131"/>
      <c r="J164" s="139">
        <f>BK164</f>
        <v>0</v>
      </c>
      <c r="L164" s="128"/>
      <c r="M164" s="133"/>
      <c r="P164" s="134">
        <f>SUM(P165:P187)</f>
        <v>0</v>
      </c>
      <c r="R164" s="134">
        <f>SUM(R165:R187)</f>
        <v>0</v>
      </c>
      <c r="T164" s="135">
        <f>SUM(T165:T187)</f>
        <v>0</v>
      </c>
      <c r="AR164" s="129" t="s">
        <v>85</v>
      </c>
      <c r="AT164" s="136" t="s">
        <v>72</v>
      </c>
      <c r="AU164" s="136" t="s">
        <v>80</v>
      </c>
      <c r="AY164" s="129" t="s">
        <v>160</v>
      </c>
      <c r="BK164" s="137">
        <f>SUM(BK165:BK187)</f>
        <v>0</v>
      </c>
    </row>
    <row r="165" spans="2:65" s="1" customFormat="1" ht="16.5" customHeight="1">
      <c r="B165" s="140"/>
      <c r="C165" s="141" t="s">
        <v>288</v>
      </c>
      <c r="D165" s="141" t="s">
        <v>162</v>
      </c>
      <c r="E165" s="142" t="s">
        <v>1159</v>
      </c>
      <c r="F165" s="143" t="s">
        <v>1160</v>
      </c>
      <c r="G165" s="144" t="s">
        <v>269</v>
      </c>
      <c r="H165" s="145">
        <v>26</v>
      </c>
      <c r="I165" s="146"/>
      <c r="J165" s="147">
        <f t="shared" ref="J165:J187" si="20">ROUND(I165*H165,2)</f>
        <v>0</v>
      </c>
      <c r="K165" s="148"/>
      <c r="L165" s="29"/>
      <c r="M165" s="149" t="s">
        <v>1</v>
      </c>
      <c r="N165" s="150" t="s">
        <v>39</v>
      </c>
      <c r="P165" s="151">
        <f t="shared" ref="P165:P187" si="21">O165*H165</f>
        <v>0</v>
      </c>
      <c r="Q165" s="151">
        <v>0</v>
      </c>
      <c r="R165" s="151">
        <f t="shared" ref="R165:R187" si="22">Q165*H165</f>
        <v>0</v>
      </c>
      <c r="S165" s="151">
        <v>0</v>
      </c>
      <c r="T165" s="152">
        <f t="shared" ref="T165:T187" si="23">S165*H165</f>
        <v>0</v>
      </c>
      <c r="AR165" s="153" t="s">
        <v>224</v>
      </c>
      <c r="AT165" s="153" t="s">
        <v>162</v>
      </c>
      <c r="AU165" s="153" t="s">
        <v>85</v>
      </c>
      <c r="AY165" s="14" t="s">
        <v>160</v>
      </c>
      <c r="BE165" s="154">
        <f t="shared" ref="BE165:BE187" si="24">IF(N165="základná",J165,0)</f>
        <v>0</v>
      </c>
      <c r="BF165" s="154">
        <f t="shared" ref="BF165:BF187" si="25">IF(N165="znížená",J165,0)</f>
        <v>0</v>
      </c>
      <c r="BG165" s="154">
        <f t="shared" ref="BG165:BG187" si="26">IF(N165="zákl. prenesená",J165,0)</f>
        <v>0</v>
      </c>
      <c r="BH165" s="154">
        <f t="shared" ref="BH165:BH187" si="27">IF(N165="zníž. prenesená",J165,0)</f>
        <v>0</v>
      </c>
      <c r="BI165" s="154">
        <f t="shared" ref="BI165:BI187" si="28">IF(N165="nulová",J165,0)</f>
        <v>0</v>
      </c>
      <c r="BJ165" s="14" t="s">
        <v>85</v>
      </c>
      <c r="BK165" s="154">
        <f t="shared" ref="BK165:BK187" si="29">ROUND(I165*H165,2)</f>
        <v>0</v>
      </c>
      <c r="BL165" s="14" t="s">
        <v>224</v>
      </c>
      <c r="BM165" s="153" t="s">
        <v>1161</v>
      </c>
    </row>
    <row r="166" spans="2:65" s="1" customFormat="1" ht="37.75" customHeight="1">
      <c r="B166" s="140"/>
      <c r="C166" s="155" t="s">
        <v>293</v>
      </c>
      <c r="D166" s="155" t="s">
        <v>220</v>
      </c>
      <c r="E166" s="156" t="s">
        <v>1162</v>
      </c>
      <c r="F166" s="157" t="s">
        <v>1163</v>
      </c>
      <c r="G166" s="158" t="s">
        <v>269</v>
      </c>
      <c r="H166" s="159">
        <v>26</v>
      </c>
      <c r="I166" s="160"/>
      <c r="J166" s="161">
        <f t="shared" si="20"/>
        <v>0</v>
      </c>
      <c r="K166" s="162"/>
      <c r="L166" s="163"/>
      <c r="M166" s="164" t="s">
        <v>1</v>
      </c>
      <c r="N166" s="165" t="s">
        <v>39</v>
      </c>
      <c r="P166" s="151">
        <f t="shared" si="21"/>
        <v>0</v>
      </c>
      <c r="Q166" s="151">
        <v>0</v>
      </c>
      <c r="R166" s="151">
        <f t="shared" si="22"/>
        <v>0</v>
      </c>
      <c r="S166" s="151">
        <v>0</v>
      </c>
      <c r="T166" s="152">
        <f t="shared" si="23"/>
        <v>0</v>
      </c>
      <c r="AR166" s="153" t="s">
        <v>293</v>
      </c>
      <c r="AT166" s="153" t="s">
        <v>220</v>
      </c>
      <c r="AU166" s="153" t="s">
        <v>85</v>
      </c>
      <c r="AY166" s="14" t="s">
        <v>160</v>
      </c>
      <c r="BE166" s="154">
        <f t="shared" si="24"/>
        <v>0</v>
      </c>
      <c r="BF166" s="154">
        <f t="shared" si="25"/>
        <v>0</v>
      </c>
      <c r="BG166" s="154">
        <f t="shared" si="26"/>
        <v>0</v>
      </c>
      <c r="BH166" s="154">
        <f t="shared" si="27"/>
        <v>0</v>
      </c>
      <c r="BI166" s="154">
        <f t="shared" si="28"/>
        <v>0</v>
      </c>
      <c r="BJ166" s="14" t="s">
        <v>85</v>
      </c>
      <c r="BK166" s="154">
        <f t="shared" si="29"/>
        <v>0</v>
      </c>
      <c r="BL166" s="14" t="s">
        <v>224</v>
      </c>
      <c r="BM166" s="153" t="s">
        <v>1164</v>
      </c>
    </row>
    <row r="167" spans="2:65" s="1" customFormat="1" ht="16.5" customHeight="1">
      <c r="B167" s="140"/>
      <c r="C167" s="141" t="s">
        <v>297</v>
      </c>
      <c r="D167" s="141" t="s">
        <v>162</v>
      </c>
      <c r="E167" s="142" t="s">
        <v>1165</v>
      </c>
      <c r="F167" s="143" t="s">
        <v>1166</v>
      </c>
      <c r="G167" s="144" t="s">
        <v>269</v>
      </c>
      <c r="H167" s="145">
        <v>1</v>
      </c>
      <c r="I167" s="146"/>
      <c r="J167" s="147">
        <f t="shared" si="20"/>
        <v>0</v>
      </c>
      <c r="K167" s="148"/>
      <c r="L167" s="29"/>
      <c r="M167" s="149" t="s">
        <v>1</v>
      </c>
      <c r="N167" s="150" t="s">
        <v>39</v>
      </c>
      <c r="P167" s="151">
        <f t="shared" si="21"/>
        <v>0</v>
      </c>
      <c r="Q167" s="151">
        <v>0</v>
      </c>
      <c r="R167" s="151">
        <f t="shared" si="22"/>
        <v>0</v>
      </c>
      <c r="S167" s="151">
        <v>0</v>
      </c>
      <c r="T167" s="152">
        <f t="shared" si="23"/>
        <v>0</v>
      </c>
      <c r="AR167" s="153" t="s">
        <v>224</v>
      </c>
      <c r="AT167" s="153" t="s">
        <v>162</v>
      </c>
      <c r="AU167" s="153" t="s">
        <v>85</v>
      </c>
      <c r="AY167" s="14" t="s">
        <v>160</v>
      </c>
      <c r="BE167" s="154">
        <f t="shared" si="24"/>
        <v>0</v>
      </c>
      <c r="BF167" s="154">
        <f t="shared" si="25"/>
        <v>0</v>
      </c>
      <c r="BG167" s="154">
        <f t="shared" si="26"/>
        <v>0</v>
      </c>
      <c r="BH167" s="154">
        <f t="shared" si="27"/>
        <v>0</v>
      </c>
      <c r="BI167" s="154">
        <f t="shared" si="28"/>
        <v>0</v>
      </c>
      <c r="BJ167" s="14" t="s">
        <v>85</v>
      </c>
      <c r="BK167" s="154">
        <f t="shared" si="29"/>
        <v>0</v>
      </c>
      <c r="BL167" s="14" t="s">
        <v>224</v>
      </c>
      <c r="BM167" s="153" t="s">
        <v>1167</v>
      </c>
    </row>
    <row r="168" spans="2:65" s="1" customFormat="1" ht="16.5" customHeight="1">
      <c r="B168" s="140"/>
      <c r="C168" s="155" t="s">
        <v>301</v>
      </c>
      <c r="D168" s="155" t="s">
        <v>220</v>
      </c>
      <c r="E168" s="156" t="s">
        <v>1168</v>
      </c>
      <c r="F168" s="157" t="s">
        <v>1169</v>
      </c>
      <c r="G168" s="158" t="s">
        <v>269</v>
      </c>
      <c r="H168" s="159">
        <v>1</v>
      </c>
      <c r="I168" s="160"/>
      <c r="J168" s="161">
        <f t="shared" si="20"/>
        <v>0</v>
      </c>
      <c r="K168" s="162"/>
      <c r="L168" s="163"/>
      <c r="M168" s="164" t="s">
        <v>1</v>
      </c>
      <c r="N168" s="165" t="s">
        <v>39</v>
      </c>
      <c r="P168" s="151">
        <f t="shared" si="21"/>
        <v>0</v>
      </c>
      <c r="Q168" s="151">
        <v>0</v>
      </c>
      <c r="R168" s="151">
        <f t="shared" si="22"/>
        <v>0</v>
      </c>
      <c r="S168" s="151">
        <v>0</v>
      </c>
      <c r="T168" s="152">
        <f t="shared" si="23"/>
        <v>0</v>
      </c>
      <c r="AR168" s="153" t="s">
        <v>293</v>
      </c>
      <c r="AT168" s="153" t="s">
        <v>220</v>
      </c>
      <c r="AU168" s="153" t="s">
        <v>85</v>
      </c>
      <c r="AY168" s="14" t="s">
        <v>160</v>
      </c>
      <c r="BE168" s="154">
        <f t="shared" si="24"/>
        <v>0</v>
      </c>
      <c r="BF168" s="154">
        <f t="shared" si="25"/>
        <v>0</v>
      </c>
      <c r="BG168" s="154">
        <f t="shared" si="26"/>
        <v>0</v>
      </c>
      <c r="BH168" s="154">
        <f t="shared" si="27"/>
        <v>0</v>
      </c>
      <c r="BI168" s="154">
        <f t="shared" si="28"/>
        <v>0</v>
      </c>
      <c r="BJ168" s="14" t="s">
        <v>85</v>
      </c>
      <c r="BK168" s="154">
        <f t="shared" si="29"/>
        <v>0</v>
      </c>
      <c r="BL168" s="14" t="s">
        <v>224</v>
      </c>
      <c r="BM168" s="153" t="s">
        <v>1170</v>
      </c>
    </row>
    <row r="169" spans="2:65" s="1" customFormat="1" ht="16.5" customHeight="1">
      <c r="B169" s="140"/>
      <c r="C169" s="141" t="s">
        <v>305</v>
      </c>
      <c r="D169" s="141" t="s">
        <v>162</v>
      </c>
      <c r="E169" s="142" t="s">
        <v>1171</v>
      </c>
      <c r="F169" s="143" t="s">
        <v>1172</v>
      </c>
      <c r="G169" s="144" t="s">
        <v>269</v>
      </c>
      <c r="H169" s="145">
        <v>2</v>
      </c>
      <c r="I169" s="146"/>
      <c r="J169" s="147">
        <f t="shared" si="20"/>
        <v>0</v>
      </c>
      <c r="K169" s="148"/>
      <c r="L169" s="29"/>
      <c r="M169" s="149" t="s">
        <v>1</v>
      </c>
      <c r="N169" s="150" t="s">
        <v>39</v>
      </c>
      <c r="P169" s="151">
        <f t="shared" si="21"/>
        <v>0</v>
      </c>
      <c r="Q169" s="151">
        <v>0</v>
      </c>
      <c r="R169" s="151">
        <f t="shared" si="22"/>
        <v>0</v>
      </c>
      <c r="S169" s="151">
        <v>0</v>
      </c>
      <c r="T169" s="152">
        <f t="shared" si="23"/>
        <v>0</v>
      </c>
      <c r="AR169" s="153" t="s">
        <v>224</v>
      </c>
      <c r="AT169" s="153" t="s">
        <v>162</v>
      </c>
      <c r="AU169" s="153" t="s">
        <v>85</v>
      </c>
      <c r="AY169" s="14" t="s">
        <v>160</v>
      </c>
      <c r="BE169" s="154">
        <f t="shared" si="24"/>
        <v>0</v>
      </c>
      <c r="BF169" s="154">
        <f t="shared" si="25"/>
        <v>0</v>
      </c>
      <c r="BG169" s="154">
        <f t="shared" si="26"/>
        <v>0</v>
      </c>
      <c r="BH169" s="154">
        <f t="shared" si="27"/>
        <v>0</v>
      </c>
      <c r="BI169" s="154">
        <f t="shared" si="28"/>
        <v>0</v>
      </c>
      <c r="BJ169" s="14" t="s">
        <v>85</v>
      </c>
      <c r="BK169" s="154">
        <f t="shared" si="29"/>
        <v>0</v>
      </c>
      <c r="BL169" s="14" t="s">
        <v>224</v>
      </c>
      <c r="BM169" s="153" t="s">
        <v>1173</v>
      </c>
    </row>
    <row r="170" spans="2:65" s="1" customFormat="1" ht="24.25" customHeight="1">
      <c r="B170" s="140"/>
      <c r="C170" s="155" t="s">
        <v>309</v>
      </c>
      <c r="D170" s="155" t="s">
        <v>220</v>
      </c>
      <c r="E170" s="156" t="s">
        <v>1174</v>
      </c>
      <c r="F170" s="157" t="s">
        <v>1175</v>
      </c>
      <c r="G170" s="158" t="s">
        <v>269</v>
      </c>
      <c r="H170" s="159">
        <v>2</v>
      </c>
      <c r="I170" s="160"/>
      <c r="J170" s="161">
        <f t="shared" si="20"/>
        <v>0</v>
      </c>
      <c r="K170" s="162"/>
      <c r="L170" s="163"/>
      <c r="M170" s="164" t="s">
        <v>1</v>
      </c>
      <c r="N170" s="165" t="s">
        <v>39</v>
      </c>
      <c r="P170" s="151">
        <f t="shared" si="21"/>
        <v>0</v>
      </c>
      <c r="Q170" s="151">
        <v>0</v>
      </c>
      <c r="R170" s="151">
        <f t="shared" si="22"/>
        <v>0</v>
      </c>
      <c r="S170" s="151">
        <v>0</v>
      </c>
      <c r="T170" s="152">
        <f t="shared" si="23"/>
        <v>0</v>
      </c>
      <c r="AR170" s="153" t="s">
        <v>293</v>
      </c>
      <c r="AT170" s="153" t="s">
        <v>220</v>
      </c>
      <c r="AU170" s="153" t="s">
        <v>85</v>
      </c>
      <c r="AY170" s="14" t="s">
        <v>160</v>
      </c>
      <c r="BE170" s="154">
        <f t="shared" si="24"/>
        <v>0</v>
      </c>
      <c r="BF170" s="154">
        <f t="shared" si="25"/>
        <v>0</v>
      </c>
      <c r="BG170" s="154">
        <f t="shared" si="26"/>
        <v>0</v>
      </c>
      <c r="BH170" s="154">
        <f t="shared" si="27"/>
        <v>0</v>
      </c>
      <c r="BI170" s="154">
        <f t="shared" si="28"/>
        <v>0</v>
      </c>
      <c r="BJ170" s="14" t="s">
        <v>85</v>
      </c>
      <c r="BK170" s="154">
        <f t="shared" si="29"/>
        <v>0</v>
      </c>
      <c r="BL170" s="14" t="s">
        <v>224</v>
      </c>
      <c r="BM170" s="153" t="s">
        <v>1176</v>
      </c>
    </row>
    <row r="171" spans="2:65" s="1" customFormat="1" ht="16.5" customHeight="1">
      <c r="B171" s="140"/>
      <c r="C171" s="141" t="s">
        <v>313</v>
      </c>
      <c r="D171" s="141" t="s">
        <v>162</v>
      </c>
      <c r="E171" s="142" t="s">
        <v>1177</v>
      </c>
      <c r="F171" s="143" t="s">
        <v>1178</v>
      </c>
      <c r="G171" s="144" t="s">
        <v>269</v>
      </c>
      <c r="H171" s="145">
        <v>3</v>
      </c>
      <c r="I171" s="146"/>
      <c r="J171" s="147">
        <f t="shared" si="20"/>
        <v>0</v>
      </c>
      <c r="K171" s="148"/>
      <c r="L171" s="29"/>
      <c r="M171" s="149" t="s">
        <v>1</v>
      </c>
      <c r="N171" s="150" t="s">
        <v>39</v>
      </c>
      <c r="P171" s="151">
        <f t="shared" si="21"/>
        <v>0</v>
      </c>
      <c r="Q171" s="151">
        <v>0</v>
      </c>
      <c r="R171" s="151">
        <f t="shared" si="22"/>
        <v>0</v>
      </c>
      <c r="S171" s="151">
        <v>0</v>
      </c>
      <c r="T171" s="152">
        <f t="shared" si="23"/>
        <v>0</v>
      </c>
      <c r="AR171" s="153" t="s">
        <v>224</v>
      </c>
      <c r="AT171" s="153" t="s">
        <v>162</v>
      </c>
      <c r="AU171" s="153" t="s">
        <v>85</v>
      </c>
      <c r="AY171" s="14" t="s">
        <v>160</v>
      </c>
      <c r="BE171" s="154">
        <f t="shared" si="24"/>
        <v>0</v>
      </c>
      <c r="BF171" s="154">
        <f t="shared" si="25"/>
        <v>0</v>
      </c>
      <c r="BG171" s="154">
        <f t="shared" si="26"/>
        <v>0</v>
      </c>
      <c r="BH171" s="154">
        <f t="shared" si="27"/>
        <v>0</v>
      </c>
      <c r="BI171" s="154">
        <f t="shared" si="28"/>
        <v>0</v>
      </c>
      <c r="BJ171" s="14" t="s">
        <v>85</v>
      </c>
      <c r="BK171" s="154">
        <f t="shared" si="29"/>
        <v>0</v>
      </c>
      <c r="BL171" s="14" t="s">
        <v>224</v>
      </c>
      <c r="BM171" s="153" t="s">
        <v>1179</v>
      </c>
    </row>
    <row r="172" spans="2:65" s="1" customFormat="1" ht="24.25" customHeight="1">
      <c r="B172" s="140"/>
      <c r="C172" s="155" t="s">
        <v>317</v>
      </c>
      <c r="D172" s="155" t="s">
        <v>220</v>
      </c>
      <c r="E172" s="156" t="s">
        <v>1180</v>
      </c>
      <c r="F172" s="157" t="s">
        <v>1181</v>
      </c>
      <c r="G172" s="158" t="s">
        <v>269</v>
      </c>
      <c r="H172" s="159">
        <v>3</v>
      </c>
      <c r="I172" s="160"/>
      <c r="J172" s="161">
        <f t="shared" si="20"/>
        <v>0</v>
      </c>
      <c r="K172" s="162"/>
      <c r="L172" s="163"/>
      <c r="M172" s="164" t="s">
        <v>1</v>
      </c>
      <c r="N172" s="165" t="s">
        <v>39</v>
      </c>
      <c r="P172" s="151">
        <f t="shared" si="21"/>
        <v>0</v>
      </c>
      <c r="Q172" s="151">
        <v>0</v>
      </c>
      <c r="R172" s="151">
        <f t="shared" si="22"/>
        <v>0</v>
      </c>
      <c r="S172" s="151">
        <v>0</v>
      </c>
      <c r="T172" s="152">
        <f t="shared" si="23"/>
        <v>0</v>
      </c>
      <c r="AR172" s="153" t="s">
        <v>293</v>
      </c>
      <c r="AT172" s="153" t="s">
        <v>220</v>
      </c>
      <c r="AU172" s="153" t="s">
        <v>85</v>
      </c>
      <c r="AY172" s="14" t="s">
        <v>160</v>
      </c>
      <c r="BE172" s="154">
        <f t="shared" si="24"/>
        <v>0</v>
      </c>
      <c r="BF172" s="154">
        <f t="shared" si="25"/>
        <v>0</v>
      </c>
      <c r="BG172" s="154">
        <f t="shared" si="26"/>
        <v>0</v>
      </c>
      <c r="BH172" s="154">
        <f t="shared" si="27"/>
        <v>0</v>
      </c>
      <c r="BI172" s="154">
        <f t="shared" si="28"/>
        <v>0</v>
      </c>
      <c r="BJ172" s="14" t="s">
        <v>85</v>
      </c>
      <c r="BK172" s="154">
        <f t="shared" si="29"/>
        <v>0</v>
      </c>
      <c r="BL172" s="14" t="s">
        <v>224</v>
      </c>
      <c r="BM172" s="153" t="s">
        <v>1182</v>
      </c>
    </row>
    <row r="173" spans="2:65" s="1" customFormat="1" ht="16.5" customHeight="1">
      <c r="B173" s="140"/>
      <c r="C173" s="141" t="s">
        <v>322</v>
      </c>
      <c r="D173" s="141" t="s">
        <v>162</v>
      </c>
      <c r="E173" s="142" t="s">
        <v>1183</v>
      </c>
      <c r="F173" s="143" t="s">
        <v>1184</v>
      </c>
      <c r="G173" s="144" t="s">
        <v>269</v>
      </c>
      <c r="H173" s="145">
        <v>35</v>
      </c>
      <c r="I173" s="146"/>
      <c r="J173" s="147">
        <f t="shared" si="20"/>
        <v>0</v>
      </c>
      <c r="K173" s="148"/>
      <c r="L173" s="29"/>
      <c r="M173" s="149" t="s">
        <v>1</v>
      </c>
      <c r="N173" s="150" t="s">
        <v>39</v>
      </c>
      <c r="P173" s="151">
        <f t="shared" si="21"/>
        <v>0</v>
      </c>
      <c r="Q173" s="151">
        <v>0</v>
      </c>
      <c r="R173" s="151">
        <f t="shared" si="22"/>
        <v>0</v>
      </c>
      <c r="S173" s="151">
        <v>0</v>
      </c>
      <c r="T173" s="152">
        <f t="shared" si="23"/>
        <v>0</v>
      </c>
      <c r="AR173" s="153" t="s">
        <v>224</v>
      </c>
      <c r="AT173" s="153" t="s">
        <v>162</v>
      </c>
      <c r="AU173" s="153" t="s">
        <v>85</v>
      </c>
      <c r="AY173" s="14" t="s">
        <v>160</v>
      </c>
      <c r="BE173" s="154">
        <f t="shared" si="24"/>
        <v>0</v>
      </c>
      <c r="BF173" s="154">
        <f t="shared" si="25"/>
        <v>0</v>
      </c>
      <c r="BG173" s="154">
        <f t="shared" si="26"/>
        <v>0</v>
      </c>
      <c r="BH173" s="154">
        <f t="shared" si="27"/>
        <v>0</v>
      </c>
      <c r="BI173" s="154">
        <f t="shared" si="28"/>
        <v>0</v>
      </c>
      <c r="BJ173" s="14" t="s">
        <v>85</v>
      </c>
      <c r="BK173" s="154">
        <f t="shared" si="29"/>
        <v>0</v>
      </c>
      <c r="BL173" s="14" t="s">
        <v>224</v>
      </c>
      <c r="BM173" s="153" t="s">
        <v>1185</v>
      </c>
    </row>
    <row r="174" spans="2:65" s="1" customFormat="1" ht="16.5" customHeight="1">
      <c r="B174" s="140"/>
      <c r="C174" s="155" t="s">
        <v>326</v>
      </c>
      <c r="D174" s="155" t="s">
        <v>220</v>
      </c>
      <c r="E174" s="156" t="s">
        <v>1186</v>
      </c>
      <c r="F174" s="157" t="s">
        <v>1187</v>
      </c>
      <c r="G174" s="158" t="s">
        <v>269</v>
      </c>
      <c r="H174" s="159">
        <v>35</v>
      </c>
      <c r="I174" s="160"/>
      <c r="J174" s="161">
        <f t="shared" si="20"/>
        <v>0</v>
      </c>
      <c r="K174" s="162"/>
      <c r="L174" s="163"/>
      <c r="M174" s="164" t="s">
        <v>1</v>
      </c>
      <c r="N174" s="165" t="s">
        <v>39</v>
      </c>
      <c r="P174" s="151">
        <f t="shared" si="21"/>
        <v>0</v>
      </c>
      <c r="Q174" s="151">
        <v>0</v>
      </c>
      <c r="R174" s="151">
        <f t="shared" si="22"/>
        <v>0</v>
      </c>
      <c r="S174" s="151">
        <v>0</v>
      </c>
      <c r="T174" s="152">
        <f t="shared" si="23"/>
        <v>0</v>
      </c>
      <c r="AR174" s="153" t="s">
        <v>293</v>
      </c>
      <c r="AT174" s="153" t="s">
        <v>220</v>
      </c>
      <c r="AU174" s="153" t="s">
        <v>85</v>
      </c>
      <c r="AY174" s="14" t="s">
        <v>160</v>
      </c>
      <c r="BE174" s="154">
        <f t="shared" si="24"/>
        <v>0</v>
      </c>
      <c r="BF174" s="154">
        <f t="shared" si="25"/>
        <v>0</v>
      </c>
      <c r="BG174" s="154">
        <f t="shared" si="26"/>
        <v>0</v>
      </c>
      <c r="BH174" s="154">
        <f t="shared" si="27"/>
        <v>0</v>
      </c>
      <c r="BI174" s="154">
        <f t="shared" si="28"/>
        <v>0</v>
      </c>
      <c r="BJ174" s="14" t="s">
        <v>85</v>
      </c>
      <c r="BK174" s="154">
        <f t="shared" si="29"/>
        <v>0</v>
      </c>
      <c r="BL174" s="14" t="s">
        <v>224</v>
      </c>
      <c r="BM174" s="153" t="s">
        <v>1188</v>
      </c>
    </row>
    <row r="175" spans="2:65" s="1" customFormat="1" ht="16.5" customHeight="1">
      <c r="B175" s="140"/>
      <c r="C175" s="141" t="s">
        <v>330</v>
      </c>
      <c r="D175" s="141" t="s">
        <v>162</v>
      </c>
      <c r="E175" s="142" t="s">
        <v>1189</v>
      </c>
      <c r="F175" s="143" t="s">
        <v>1190</v>
      </c>
      <c r="G175" s="144" t="s">
        <v>269</v>
      </c>
      <c r="H175" s="145">
        <v>48.125</v>
      </c>
      <c r="I175" s="146"/>
      <c r="J175" s="147">
        <f t="shared" si="20"/>
        <v>0</v>
      </c>
      <c r="K175" s="148"/>
      <c r="L175" s="29"/>
      <c r="M175" s="149" t="s">
        <v>1</v>
      </c>
      <c r="N175" s="150" t="s">
        <v>39</v>
      </c>
      <c r="P175" s="151">
        <f t="shared" si="21"/>
        <v>0</v>
      </c>
      <c r="Q175" s="151">
        <v>0</v>
      </c>
      <c r="R175" s="151">
        <f t="shared" si="22"/>
        <v>0</v>
      </c>
      <c r="S175" s="151">
        <v>0</v>
      </c>
      <c r="T175" s="152">
        <f t="shared" si="23"/>
        <v>0</v>
      </c>
      <c r="AR175" s="153" t="s">
        <v>224</v>
      </c>
      <c r="AT175" s="153" t="s">
        <v>162</v>
      </c>
      <c r="AU175" s="153" t="s">
        <v>85</v>
      </c>
      <c r="AY175" s="14" t="s">
        <v>160</v>
      </c>
      <c r="BE175" s="154">
        <f t="shared" si="24"/>
        <v>0</v>
      </c>
      <c r="BF175" s="154">
        <f t="shared" si="25"/>
        <v>0</v>
      </c>
      <c r="BG175" s="154">
        <f t="shared" si="26"/>
        <v>0</v>
      </c>
      <c r="BH175" s="154">
        <f t="shared" si="27"/>
        <v>0</v>
      </c>
      <c r="BI175" s="154">
        <f t="shared" si="28"/>
        <v>0</v>
      </c>
      <c r="BJ175" s="14" t="s">
        <v>85</v>
      </c>
      <c r="BK175" s="154">
        <f t="shared" si="29"/>
        <v>0</v>
      </c>
      <c r="BL175" s="14" t="s">
        <v>224</v>
      </c>
      <c r="BM175" s="153" t="s">
        <v>1191</v>
      </c>
    </row>
    <row r="176" spans="2:65" s="1" customFormat="1" ht="44.25" customHeight="1">
      <c r="B176" s="140"/>
      <c r="C176" s="155" t="s">
        <v>334</v>
      </c>
      <c r="D176" s="155" t="s">
        <v>220</v>
      </c>
      <c r="E176" s="156" t="s">
        <v>1192</v>
      </c>
      <c r="F176" s="157" t="s">
        <v>1193</v>
      </c>
      <c r="G176" s="158" t="s">
        <v>269</v>
      </c>
      <c r="H176" s="159">
        <v>2</v>
      </c>
      <c r="I176" s="160"/>
      <c r="J176" s="161">
        <f t="shared" si="20"/>
        <v>0</v>
      </c>
      <c r="K176" s="162"/>
      <c r="L176" s="163"/>
      <c r="M176" s="164" t="s">
        <v>1</v>
      </c>
      <c r="N176" s="165" t="s">
        <v>39</v>
      </c>
      <c r="P176" s="151">
        <f t="shared" si="21"/>
        <v>0</v>
      </c>
      <c r="Q176" s="151">
        <v>0</v>
      </c>
      <c r="R176" s="151">
        <f t="shared" si="22"/>
        <v>0</v>
      </c>
      <c r="S176" s="151">
        <v>0</v>
      </c>
      <c r="T176" s="152">
        <f t="shared" si="23"/>
        <v>0</v>
      </c>
      <c r="AR176" s="153" t="s">
        <v>293</v>
      </c>
      <c r="AT176" s="153" t="s">
        <v>220</v>
      </c>
      <c r="AU176" s="153" t="s">
        <v>85</v>
      </c>
      <c r="AY176" s="14" t="s">
        <v>160</v>
      </c>
      <c r="BE176" s="154">
        <f t="shared" si="24"/>
        <v>0</v>
      </c>
      <c r="BF176" s="154">
        <f t="shared" si="25"/>
        <v>0</v>
      </c>
      <c r="BG176" s="154">
        <f t="shared" si="26"/>
        <v>0</v>
      </c>
      <c r="BH176" s="154">
        <f t="shared" si="27"/>
        <v>0</v>
      </c>
      <c r="BI176" s="154">
        <f t="shared" si="28"/>
        <v>0</v>
      </c>
      <c r="BJ176" s="14" t="s">
        <v>85</v>
      </c>
      <c r="BK176" s="154">
        <f t="shared" si="29"/>
        <v>0</v>
      </c>
      <c r="BL176" s="14" t="s">
        <v>224</v>
      </c>
      <c r="BM176" s="153" t="s">
        <v>1194</v>
      </c>
    </row>
    <row r="177" spans="2:65" s="1" customFormat="1" ht="44.25" customHeight="1">
      <c r="B177" s="140"/>
      <c r="C177" s="155" t="s">
        <v>338</v>
      </c>
      <c r="D177" s="155" t="s">
        <v>220</v>
      </c>
      <c r="E177" s="156" t="s">
        <v>1195</v>
      </c>
      <c r="F177" s="157" t="s">
        <v>1196</v>
      </c>
      <c r="G177" s="158" t="s">
        <v>269</v>
      </c>
      <c r="H177" s="159">
        <v>3</v>
      </c>
      <c r="I177" s="160"/>
      <c r="J177" s="161">
        <f t="shared" si="20"/>
        <v>0</v>
      </c>
      <c r="K177" s="162"/>
      <c r="L177" s="163"/>
      <c r="M177" s="164" t="s">
        <v>1</v>
      </c>
      <c r="N177" s="165" t="s">
        <v>39</v>
      </c>
      <c r="P177" s="151">
        <f t="shared" si="21"/>
        <v>0</v>
      </c>
      <c r="Q177" s="151">
        <v>0</v>
      </c>
      <c r="R177" s="151">
        <f t="shared" si="22"/>
        <v>0</v>
      </c>
      <c r="S177" s="151">
        <v>0</v>
      </c>
      <c r="T177" s="152">
        <f t="shared" si="23"/>
        <v>0</v>
      </c>
      <c r="AR177" s="153" t="s">
        <v>293</v>
      </c>
      <c r="AT177" s="153" t="s">
        <v>220</v>
      </c>
      <c r="AU177" s="153" t="s">
        <v>85</v>
      </c>
      <c r="AY177" s="14" t="s">
        <v>160</v>
      </c>
      <c r="BE177" s="154">
        <f t="shared" si="24"/>
        <v>0</v>
      </c>
      <c r="BF177" s="154">
        <f t="shared" si="25"/>
        <v>0</v>
      </c>
      <c r="BG177" s="154">
        <f t="shared" si="26"/>
        <v>0</v>
      </c>
      <c r="BH177" s="154">
        <f t="shared" si="27"/>
        <v>0</v>
      </c>
      <c r="BI177" s="154">
        <f t="shared" si="28"/>
        <v>0</v>
      </c>
      <c r="BJ177" s="14" t="s">
        <v>85</v>
      </c>
      <c r="BK177" s="154">
        <f t="shared" si="29"/>
        <v>0</v>
      </c>
      <c r="BL177" s="14" t="s">
        <v>224</v>
      </c>
      <c r="BM177" s="153" t="s">
        <v>1197</v>
      </c>
    </row>
    <row r="178" spans="2:65" s="1" customFormat="1" ht="44.25" customHeight="1">
      <c r="B178" s="140"/>
      <c r="C178" s="155" t="s">
        <v>342</v>
      </c>
      <c r="D178" s="155" t="s">
        <v>220</v>
      </c>
      <c r="E178" s="156" t="s">
        <v>1198</v>
      </c>
      <c r="F178" s="157" t="s">
        <v>1199</v>
      </c>
      <c r="G178" s="158" t="s">
        <v>269</v>
      </c>
      <c r="H178" s="159">
        <v>5</v>
      </c>
      <c r="I178" s="160"/>
      <c r="J178" s="161">
        <f t="shared" si="20"/>
        <v>0</v>
      </c>
      <c r="K178" s="162"/>
      <c r="L178" s="163"/>
      <c r="M178" s="164" t="s">
        <v>1</v>
      </c>
      <c r="N178" s="165" t="s">
        <v>39</v>
      </c>
      <c r="P178" s="151">
        <f t="shared" si="21"/>
        <v>0</v>
      </c>
      <c r="Q178" s="151">
        <v>0</v>
      </c>
      <c r="R178" s="151">
        <f t="shared" si="22"/>
        <v>0</v>
      </c>
      <c r="S178" s="151">
        <v>0</v>
      </c>
      <c r="T178" s="152">
        <f t="shared" si="23"/>
        <v>0</v>
      </c>
      <c r="AR178" s="153" t="s">
        <v>293</v>
      </c>
      <c r="AT178" s="153" t="s">
        <v>220</v>
      </c>
      <c r="AU178" s="153" t="s">
        <v>85</v>
      </c>
      <c r="AY178" s="14" t="s">
        <v>160</v>
      </c>
      <c r="BE178" s="154">
        <f t="shared" si="24"/>
        <v>0</v>
      </c>
      <c r="BF178" s="154">
        <f t="shared" si="25"/>
        <v>0</v>
      </c>
      <c r="BG178" s="154">
        <f t="shared" si="26"/>
        <v>0</v>
      </c>
      <c r="BH178" s="154">
        <f t="shared" si="27"/>
        <v>0</v>
      </c>
      <c r="BI178" s="154">
        <f t="shared" si="28"/>
        <v>0</v>
      </c>
      <c r="BJ178" s="14" t="s">
        <v>85</v>
      </c>
      <c r="BK178" s="154">
        <f t="shared" si="29"/>
        <v>0</v>
      </c>
      <c r="BL178" s="14" t="s">
        <v>224</v>
      </c>
      <c r="BM178" s="153" t="s">
        <v>1200</v>
      </c>
    </row>
    <row r="179" spans="2:65" s="1" customFormat="1" ht="44.25" customHeight="1">
      <c r="B179" s="140"/>
      <c r="C179" s="155" t="s">
        <v>346</v>
      </c>
      <c r="D179" s="155" t="s">
        <v>220</v>
      </c>
      <c r="E179" s="156" t="s">
        <v>1201</v>
      </c>
      <c r="F179" s="157" t="s">
        <v>1202</v>
      </c>
      <c r="G179" s="158" t="s">
        <v>269</v>
      </c>
      <c r="H179" s="159">
        <v>7</v>
      </c>
      <c r="I179" s="160"/>
      <c r="J179" s="161">
        <f t="shared" si="20"/>
        <v>0</v>
      </c>
      <c r="K179" s="162"/>
      <c r="L179" s="163"/>
      <c r="M179" s="164" t="s">
        <v>1</v>
      </c>
      <c r="N179" s="165" t="s">
        <v>39</v>
      </c>
      <c r="P179" s="151">
        <f t="shared" si="21"/>
        <v>0</v>
      </c>
      <c r="Q179" s="151">
        <v>0</v>
      </c>
      <c r="R179" s="151">
        <f t="shared" si="22"/>
        <v>0</v>
      </c>
      <c r="S179" s="151">
        <v>0</v>
      </c>
      <c r="T179" s="152">
        <f t="shared" si="23"/>
        <v>0</v>
      </c>
      <c r="AR179" s="153" t="s">
        <v>293</v>
      </c>
      <c r="AT179" s="153" t="s">
        <v>220</v>
      </c>
      <c r="AU179" s="153" t="s">
        <v>85</v>
      </c>
      <c r="AY179" s="14" t="s">
        <v>160</v>
      </c>
      <c r="BE179" s="154">
        <f t="shared" si="24"/>
        <v>0</v>
      </c>
      <c r="BF179" s="154">
        <f t="shared" si="25"/>
        <v>0</v>
      </c>
      <c r="BG179" s="154">
        <f t="shared" si="26"/>
        <v>0</v>
      </c>
      <c r="BH179" s="154">
        <f t="shared" si="27"/>
        <v>0</v>
      </c>
      <c r="BI179" s="154">
        <f t="shared" si="28"/>
        <v>0</v>
      </c>
      <c r="BJ179" s="14" t="s">
        <v>85</v>
      </c>
      <c r="BK179" s="154">
        <f t="shared" si="29"/>
        <v>0</v>
      </c>
      <c r="BL179" s="14" t="s">
        <v>224</v>
      </c>
      <c r="BM179" s="153" t="s">
        <v>1203</v>
      </c>
    </row>
    <row r="180" spans="2:65" s="1" customFormat="1" ht="44.25" customHeight="1">
      <c r="B180" s="140"/>
      <c r="C180" s="155" t="s">
        <v>350</v>
      </c>
      <c r="D180" s="155" t="s">
        <v>220</v>
      </c>
      <c r="E180" s="156" t="s">
        <v>1204</v>
      </c>
      <c r="F180" s="157" t="s">
        <v>1205</v>
      </c>
      <c r="G180" s="158" t="s">
        <v>269</v>
      </c>
      <c r="H180" s="159">
        <v>9</v>
      </c>
      <c r="I180" s="160"/>
      <c r="J180" s="161">
        <f t="shared" si="20"/>
        <v>0</v>
      </c>
      <c r="K180" s="162"/>
      <c r="L180" s="163"/>
      <c r="M180" s="164" t="s">
        <v>1</v>
      </c>
      <c r="N180" s="165" t="s">
        <v>39</v>
      </c>
      <c r="P180" s="151">
        <f t="shared" si="21"/>
        <v>0</v>
      </c>
      <c r="Q180" s="151">
        <v>0</v>
      </c>
      <c r="R180" s="151">
        <f t="shared" si="22"/>
        <v>0</v>
      </c>
      <c r="S180" s="151">
        <v>0</v>
      </c>
      <c r="T180" s="152">
        <f t="shared" si="23"/>
        <v>0</v>
      </c>
      <c r="AR180" s="153" t="s">
        <v>293</v>
      </c>
      <c r="AT180" s="153" t="s">
        <v>220</v>
      </c>
      <c r="AU180" s="153" t="s">
        <v>85</v>
      </c>
      <c r="AY180" s="14" t="s">
        <v>160</v>
      </c>
      <c r="BE180" s="154">
        <f t="shared" si="24"/>
        <v>0</v>
      </c>
      <c r="BF180" s="154">
        <f t="shared" si="25"/>
        <v>0</v>
      </c>
      <c r="BG180" s="154">
        <f t="shared" si="26"/>
        <v>0</v>
      </c>
      <c r="BH180" s="154">
        <f t="shared" si="27"/>
        <v>0</v>
      </c>
      <c r="BI180" s="154">
        <f t="shared" si="28"/>
        <v>0</v>
      </c>
      <c r="BJ180" s="14" t="s">
        <v>85</v>
      </c>
      <c r="BK180" s="154">
        <f t="shared" si="29"/>
        <v>0</v>
      </c>
      <c r="BL180" s="14" t="s">
        <v>224</v>
      </c>
      <c r="BM180" s="153" t="s">
        <v>1206</v>
      </c>
    </row>
    <row r="181" spans="2:65" s="1" customFormat="1" ht="44.25" customHeight="1">
      <c r="B181" s="140"/>
      <c r="C181" s="155" t="s">
        <v>354</v>
      </c>
      <c r="D181" s="155" t="s">
        <v>220</v>
      </c>
      <c r="E181" s="156" t="s">
        <v>1207</v>
      </c>
      <c r="F181" s="157" t="s">
        <v>1208</v>
      </c>
      <c r="G181" s="158" t="s">
        <v>269</v>
      </c>
      <c r="H181" s="159">
        <v>9</v>
      </c>
      <c r="I181" s="160"/>
      <c r="J181" s="161">
        <f t="shared" si="20"/>
        <v>0</v>
      </c>
      <c r="K181" s="162"/>
      <c r="L181" s="163"/>
      <c r="M181" s="164" t="s">
        <v>1</v>
      </c>
      <c r="N181" s="165" t="s">
        <v>39</v>
      </c>
      <c r="P181" s="151">
        <f t="shared" si="21"/>
        <v>0</v>
      </c>
      <c r="Q181" s="151">
        <v>0</v>
      </c>
      <c r="R181" s="151">
        <f t="shared" si="22"/>
        <v>0</v>
      </c>
      <c r="S181" s="151">
        <v>0</v>
      </c>
      <c r="T181" s="152">
        <f t="shared" si="23"/>
        <v>0</v>
      </c>
      <c r="AR181" s="153" t="s">
        <v>293</v>
      </c>
      <c r="AT181" s="153" t="s">
        <v>220</v>
      </c>
      <c r="AU181" s="153" t="s">
        <v>85</v>
      </c>
      <c r="AY181" s="14" t="s">
        <v>160</v>
      </c>
      <c r="BE181" s="154">
        <f t="shared" si="24"/>
        <v>0</v>
      </c>
      <c r="BF181" s="154">
        <f t="shared" si="25"/>
        <v>0</v>
      </c>
      <c r="BG181" s="154">
        <f t="shared" si="26"/>
        <v>0</v>
      </c>
      <c r="BH181" s="154">
        <f t="shared" si="27"/>
        <v>0</v>
      </c>
      <c r="BI181" s="154">
        <f t="shared" si="28"/>
        <v>0</v>
      </c>
      <c r="BJ181" s="14" t="s">
        <v>85</v>
      </c>
      <c r="BK181" s="154">
        <f t="shared" si="29"/>
        <v>0</v>
      </c>
      <c r="BL181" s="14" t="s">
        <v>224</v>
      </c>
      <c r="BM181" s="153" t="s">
        <v>1209</v>
      </c>
    </row>
    <row r="182" spans="2:65" s="1" customFormat="1" ht="44.25" customHeight="1">
      <c r="B182" s="140"/>
      <c r="C182" s="155" t="s">
        <v>358</v>
      </c>
      <c r="D182" s="155" t="s">
        <v>220</v>
      </c>
      <c r="E182" s="156" t="s">
        <v>1210</v>
      </c>
      <c r="F182" s="157" t="s">
        <v>1211</v>
      </c>
      <c r="G182" s="158" t="s">
        <v>269</v>
      </c>
      <c r="H182" s="159">
        <v>10</v>
      </c>
      <c r="I182" s="160"/>
      <c r="J182" s="161">
        <f t="shared" si="20"/>
        <v>0</v>
      </c>
      <c r="K182" s="162"/>
      <c r="L182" s="163"/>
      <c r="M182" s="164" t="s">
        <v>1</v>
      </c>
      <c r="N182" s="165" t="s">
        <v>39</v>
      </c>
      <c r="P182" s="151">
        <f t="shared" si="21"/>
        <v>0</v>
      </c>
      <c r="Q182" s="151">
        <v>0</v>
      </c>
      <c r="R182" s="151">
        <f t="shared" si="22"/>
        <v>0</v>
      </c>
      <c r="S182" s="151">
        <v>0</v>
      </c>
      <c r="T182" s="152">
        <f t="shared" si="23"/>
        <v>0</v>
      </c>
      <c r="AR182" s="153" t="s">
        <v>293</v>
      </c>
      <c r="AT182" s="153" t="s">
        <v>220</v>
      </c>
      <c r="AU182" s="153" t="s">
        <v>85</v>
      </c>
      <c r="AY182" s="14" t="s">
        <v>160</v>
      </c>
      <c r="BE182" s="154">
        <f t="shared" si="24"/>
        <v>0</v>
      </c>
      <c r="BF182" s="154">
        <f t="shared" si="25"/>
        <v>0</v>
      </c>
      <c r="BG182" s="154">
        <f t="shared" si="26"/>
        <v>0</v>
      </c>
      <c r="BH182" s="154">
        <f t="shared" si="27"/>
        <v>0</v>
      </c>
      <c r="BI182" s="154">
        <f t="shared" si="28"/>
        <v>0</v>
      </c>
      <c r="BJ182" s="14" t="s">
        <v>85</v>
      </c>
      <c r="BK182" s="154">
        <f t="shared" si="29"/>
        <v>0</v>
      </c>
      <c r="BL182" s="14" t="s">
        <v>224</v>
      </c>
      <c r="BM182" s="153" t="s">
        <v>1212</v>
      </c>
    </row>
    <row r="183" spans="2:65" s="1" customFormat="1" ht="55.5" customHeight="1">
      <c r="B183" s="140"/>
      <c r="C183" s="155" t="s">
        <v>362</v>
      </c>
      <c r="D183" s="155" t="s">
        <v>220</v>
      </c>
      <c r="E183" s="156" t="s">
        <v>1213</v>
      </c>
      <c r="F183" s="157" t="s">
        <v>1214</v>
      </c>
      <c r="G183" s="158" t="s">
        <v>269</v>
      </c>
      <c r="H183" s="159">
        <v>10</v>
      </c>
      <c r="I183" s="160"/>
      <c r="J183" s="161">
        <f t="shared" si="20"/>
        <v>0</v>
      </c>
      <c r="K183" s="162"/>
      <c r="L183" s="163"/>
      <c r="M183" s="164" t="s">
        <v>1</v>
      </c>
      <c r="N183" s="165" t="s">
        <v>39</v>
      </c>
      <c r="P183" s="151">
        <f t="shared" si="21"/>
        <v>0</v>
      </c>
      <c r="Q183" s="151">
        <v>0</v>
      </c>
      <c r="R183" s="151">
        <f t="shared" si="22"/>
        <v>0</v>
      </c>
      <c r="S183" s="151">
        <v>0</v>
      </c>
      <c r="T183" s="152">
        <f t="shared" si="23"/>
        <v>0</v>
      </c>
      <c r="AR183" s="153" t="s">
        <v>293</v>
      </c>
      <c r="AT183" s="153" t="s">
        <v>220</v>
      </c>
      <c r="AU183" s="153" t="s">
        <v>85</v>
      </c>
      <c r="AY183" s="14" t="s">
        <v>160</v>
      </c>
      <c r="BE183" s="154">
        <f t="shared" si="24"/>
        <v>0</v>
      </c>
      <c r="BF183" s="154">
        <f t="shared" si="25"/>
        <v>0</v>
      </c>
      <c r="BG183" s="154">
        <f t="shared" si="26"/>
        <v>0</v>
      </c>
      <c r="BH183" s="154">
        <f t="shared" si="27"/>
        <v>0</v>
      </c>
      <c r="BI183" s="154">
        <f t="shared" si="28"/>
        <v>0</v>
      </c>
      <c r="BJ183" s="14" t="s">
        <v>85</v>
      </c>
      <c r="BK183" s="154">
        <f t="shared" si="29"/>
        <v>0</v>
      </c>
      <c r="BL183" s="14" t="s">
        <v>224</v>
      </c>
      <c r="BM183" s="153" t="s">
        <v>1215</v>
      </c>
    </row>
    <row r="184" spans="2:65" s="1" customFormat="1" ht="16.5" customHeight="1">
      <c r="B184" s="140"/>
      <c r="C184" s="141" t="s">
        <v>366</v>
      </c>
      <c r="D184" s="141" t="s">
        <v>162</v>
      </c>
      <c r="E184" s="142" t="s">
        <v>1216</v>
      </c>
      <c r="F184" s="143" t="s">
        <v>1217</v>
      </c>
      <c r="G184" s="144" t="s">
        <v>269</v>
      </c>
      <c r="H184" s="145">
        <v>3</v>
      </c>
      <c r="I184" s="146"/>
      <c r="J184" s="147">
        <f t="shared" si="20"/>
        <v>0</v>
      </c>
      <c r="K184" s="148"/>
      <c r="L184" s="29"/>
      <c r="M184" s="149" t="s">
        <v>1</v>
      </c>
      <c r="N184" s="150" t="s">
        <v>39</v>
      </c>
      <c r="P184" s="151">
        <f t="shared" si="21"/>
        <v>0</v>
      </c>
      <c r="Q184" s="151">
        <v>0</v>
      </c>
      <c r="R184" s="151">
        <f t="shared" si="22"/>
        <v>0</v>
      </c>
      <c r="S184" s="151">
        <v>0</v>
      </c>
      <c r="T184" s="152">
        <f t="shared" si="23"/>
        <v>0</v>
      </c>
      <c r="AR184" s="153" t="s">
        <v>224</v>
      </c>
      <c r="AT184" s="153" t="s">
        <v>162</v>
      </c>
      <c r="AU184" s="153" t="s">
        <v>85</v>
      </c>
      <c r="AY184" s="14" t="s">
        <v>160</v>
      </c>
      <c r="BE184" s="154">
        <f t="shared" si="24"/>
        <v>0</v>
      </c>
      <c r="BF184" s="154">
        <f t="shared" si="25"/>
        <v>0</v>
      </c>
      <c r="BG184" s="154">
        <f t="shared" si="26"/>
        <v>0</v>
      </c>
      <c r="BH184" s="154">
        <f t="shared" si="27"/>
        <v>0</v>
      </c>
      <c r="BI184" s="154">
        <f t="shared" si="28"/>
        <v>0</v>
      </c>
      <c r="BJ184" s="14" t="s">
        <v>85</v>
      </c>
      <c r="BK184" s="154">
        <f t="shared" si="29"/>
        <v>0</v>
      </c>
      <c r="BL184" s="14" t="s">
        <v>224</v>
      </c>
      <c r="BM184" s="153" t="s">
        <v>1218</v>
      </c>
    </row>
    <row r="185" spans="2:65" s="1" customFormat="1" ht="24.25" customHeight="1">
      <c r="B185" s="140"/>
      <c r="C185" s="155" t="s">
        <v>370</v>
      </c>
      <c r="D185" s="155" t="s">
        <v>220</v>
      </c>
      <c r="E185" s="156" t="s">
        <v>1219</v>
      </c>
      <c r="F185" s="157" t="s">
        <v>1220</v>
      </c>
      <c r="G185" s="158" t="s">
        <v>269</v>
      </c>
      <c r="H185" s="159">
        <v>3</v>
      </c>
      <c r="I185" s="160"/>
      <c r="J185" s="161">
        <f t="shared" si="20"/>
        <v>0</v>
      </c>
      <c r="K185" s="162"/>
      <c r="L185" s="163"/>
      <c r="M185" s="164" t="s">
        <v>1</v>
      </c>
      <c r="N185" s="165" t="s">
        <v>39</v>
      </c>
      <c r="P185" s="151">
        <f t="shared" si="21"/>
        <v>0</v>
      </c>
      <c r="Q185" s="151">
        <v>0</v>
      </c>
      <c r="R185" s="151">
        <f t="shared" si="22"/>
        <v>0</v>
      </c>
      <c r="S185" s="151">
        <v>0</v>
      </c>
      <c r="T185" s="152">
        <f t="shared" si="23"/>
        <v>0</v>
      </c>
      <c r="AR185" s="153" t="s">
        <v>293</v>
      </c>
      <c r="AT185" s="153" t="s">
        <v>220</v>
      </c>
      <c r="AU185" s="153" t="s">
        <v>85</v>
      </c>
      <c r="AY185" s="14" t="s">
        <v>160</v>
      </c>
      <c r="BE185" s="154">
        <f t="shared" si="24"/>
        <v>0</v>
      </c>
      <c r="BF185" s="154">
        <f t="shared" si="25"/>
        <v>0</v>
      </c>
      <c r="BG185" s="154">
        <f t="shared" si="26"/>
        <v>0</v>
      </c>
      <c r="BH185" s="154">
        <f t="shared" si="27"/>
        <v>0</v>
      </c>
      <c r="BI185" s="154">
        <f t="shared" si="28"/>
        <v>0</v>
      </c>
      <c r="BJ185" s="14" t="s">
        <v>85</v>
      </c>
      <c r="BK185" s="154">
        <f t="shared" si="29"/>
        <v>0</v>
      </c>
      <c r="BL185" s="14" t="s">
        <v>224</v>
      </c>
      <c r="BM185" s="153" t="s">
        <v>1221</v>
      </c>
    </row>
    <row r="186" spans="2:65" s="1" customFormat="1" ht="16.5" customHeight="1">
      <c r="B186" s="140"/>
      <c r="C186" s="141" t="s">
        <v>374</v>
      </c>
      <c r="D186" s="141" t="s">
        <v>162</v>
      </c>
      <c r="E186" s="142" t="s">
        <v>1222</v>
      </c>
      <c r="F186" s="143" t="s">
        <v>1223</v>
      </c>
      <c r="G186" s="144" t="s">
        <v>269</v>
      </c>
      <c r="H186" s="145">
        <v>3</v>
      </c>
      <c r="I186" s="146"/>
      <c r="J186" s="147">
        <f t="shared" si="20"/>
        <v>0</v>
      </c>
      <c r="K186" s="148"/>
      <c r="L186" s="29"/>
      <c r="M186" s="149" t="s">
        <v>1</v>
      </c>
      <c r="N186" s="150" t="s">
        <v>39</v>
      </c>
      <c r="P186" s="151">
        <f t="shared" si="21"/>
        <v>0</v>
      </c>
      <c r="Q186" s="151">
        <v>0</v>
      </c>
      <c r="R186" s="151">
        <f t="shared" si="22"/>
        <v>0</v>
      </c>
      <c r="S186" s="151">
        <v>0</v>
      </c>
      <c r="T186" s="152">
        <f t="shared" si="23"/>
        <v>0</v>
      </c>
      <c r="AR186" s="153" t="s">
        <v>224</v>
      </c>
      <c r="AT186" s="153" t="s">
        <v>162</v>
      </c>
      <c r="AU186" s="153" t="s">
        <v>85</v>
      </c>
      <c r="AY186" s="14" t="s">
        <v>160</v>
      </c>
      <c r="BE186" s="154">
        <f t="shared" si="24"/>
        <v>0</v>
      </c>
      <c r="BF186" s="154">
        <f t="shared" si="25"/>
        <v>0</v>
      </c>
      <c r="BG186" s="154">
        <f t="shared" si="26"/>
        <v>0</v>
      </c>
      <c r="BH186" s="154">
        <f t="shared" si="27"/>
        <v>0</v>
      </c>
      <c r="BI186" s="154">
        <f t="shared" si="28"/>
        <v>0</v>
      </c>
      <c r="BJ186" s="14" t="s">
        <v>85</v>
      </c>
      <c r="BK186" s="154">
        <f t="shared" si="29"/>
        <v>0</v>
      </c>
      <c r="BL186" s="14" t="s">
        <v>224</v>
      </c>
      <c r="BM186" s="153" t="s">
        <v>1224</v>
      </c>
    </row>
    <row r="187" spans="2:65" s="1" customFormat="1" ht="24.25" customHeight="1">
      <c r="B187" s="140"/>
      <c r="C187" s="155" t="s">
        <v>378</v>
      </c>
      <c r="D187" s="155" t="s">
        <v>220</v>
      </c>
      <c r="E187" s="156" t="s">
        <v>1225</v>
      </c>
      <c r="F187" s="157" t="s">
        <v>1226</v>
      </c>
      <c r="G187" s="158" t="s">
        <v>269</v>
      </c>
      <c r="H187" s="159">
        <v>3</v>
      </c>
      <c r="I187" s="160"/>
      <c r="J187" s="161">
        <f t="shared" si="20"/>
        <v>0</v>
      </c>
      <c r="K187" s="162"/>
      <c r="L187" s="163"/>
      <c r="M187" s="164" t="s">
        <v>1</v>
      </c>
      <c r="N187" s="165" t="s">
        <v>39</v>
      </c>
      <c r="P187" s="151">
        <f t="shared" si="21"/>
        <v>0</v>
      </c>
      <c r="Q187" s="151">
        <v>0</v>
      </c>
      <c r="R187" s="151">
        <f t="shared" si="22"/>
        <v>0</v>
      </c>
      <c r="S187" s="151">
        <v>0</v>
      </c>
      <c r="T187" s="152">
        <f t="shared" si="23"/>
        <v>0</v>
      </c>
      <c r="AR187" s="153" t="s">
        <v>293</v>
      </c>
      <c r="AT187" s="153" t="s">
        <v>220</v>
      </c>
      <c r="AU187" s="153" t="s">
        <v>85</v>
      </c>
      <c r="AY187" s="14" t="s">
        <v>160</v>
      </c>
      <c r="BE187" s="154">
        <f t="shared" si="24"/>
        <v>0</v>
      </c>
      <c r="BF187" s="154">
        <f t="shared" si="25"/>
        <v>0</v>
      </c>
      <c r="BG187" s="154">
        <f t="shared" si="26"/>
        <v>0</v>
      </c>
      <c r="BH187" s="154">
        <f t="shared" si="27"/>
        <v>0</v>
      </c>
      <c r="BI187" s="154">
        <f t="shared" si="28"/>
        <v>0</v>
      </c>
      <c r="BJ187" s="14" t="s">
        <v>85</v>
      </c>
      <c r="BK187" s="154">
        <f t="shared" si="29"/>
        <v>0</v>
      </c>
      <c r="BL187" s="14" t="s">
        <v>224</v>
      </c>
      <c r="BM187" s="153" t="s">
        <v>1227</v>
      </c>
    </row>
    <row r="188" spans="2:65" s="11" customFormat="1" ht="22.75" customHeight="1">
      <c r="B188" s="128"/>
      <c r="D188" s="129" t="s">
        <v>72</v>
      </c>
      <c r="E188" s="138" t="s">
        <v>1228</v>
      </c>
      <c r="F188" s="138" t="s">
        <v>1229</v>
      </c>
      <c r="I188" s="131"/>
      <c r="J188" s="139">
        <f>BK188</f>
        <v>0</v>
      </c>
      <c r="L188" s="128"/>
      <c r="M188" s="133"/>
      <c r="P188" s="134">
        <f>SUM(P189:P197)</f>
        <v>0</v>
      </c>
      <c r="R188" s="134">
        <f>SUM(R189:R197)</f>
        <v>0</v>
      </c>
      <c r="T188" s="135">
        <f>SUM(T189:T197)</f>
        <v>0</v>
      </c>
      <c r="AR188" s="129" t="s">
        <v>85</v>
      </c>
      <c r="AT188" s="136" t="s">
        <v>72</v>
      </c>
      <c r="AU188" s="136" t="s">
        <v>80</v>
      </c>
      <c r="AY188" s="129" t="s">
        <v>160</v>
      </c>
      <c r="BK188" s="137">
        <f>SUM(BK189:BK197)</f>
        <v>0</v>
      </c>
    </row>
    <row r="189" spans="2:65" s="1" customFormat="1" ht="37.75" customHeight="1">
      <c r="B189" s="140"/>
      <c r="C189" s="141" t="s">
        <v>382</v>
      </c>
      <c r="D189" s="141" t="s">
        <v>162</v>
      </c>
      <c r="E189" s="142" t="s">
        <v>1230</v>
      </c>
      <c r="F189" s="143" t="s">
        <v>1231</v>
      </c>
      <c r="G189" s="144" t="s">
        <v>227</v>
      </c>
      <c r="H189" s="145">
        <v>104.85</v>
      </c>
      <c r="I189" s="146"/>
      <c r="J189" s="147">
        <f t="shared" ref="J189:J197" si="30">ROUND(I189*H189,2)</f>
        <v>0</v>
      </c>
      <c r="K189" s="148"/>
      <c r="L189" s="29"/>
      <c r="M189" s="149" t="s">
        <v>1</v>
      </c>
      <c r="N189" s="150" t="s">
        <v>39</v>
      </c>
      <c r="P189" s="151">
        <f t="shared" ref="P189:P197" si="31">O189*H189</f>
        <v>0</v>
      </c>
      <c r="Q189" s="151">
        <v>0</v>
      </c>
      <c r="R189" s="151">
        <f t="shared" ref="R189:R197" si="32">Q189*H189</f>
        <v>0</v>
      </c>
      <c r="S189" s="151">
        <v>0</v>
      </c>
      <c r="T189" s="152">
        <f t="shared" ref="T189:T197" si="33">S189*H189</f>
        <v>0</v>
      </c>
      <c r="AR189" s="153" t="s">
        <v>224</v>
      </c>
      <c r="AT189" s="153" t="s">
        <v>162</v>
      </c>
      <c r="AU189" s="153" t="s">
        <v>85</v>
      </c>
      <c r="AY189" s="14" t="s">
        <v>160</v>
      </c>
      <c r="BE189" s="154">
        <f t="shared" ref="BE189:BE197" si="34">IF(N189="základná",J189,0)</f>
        <v>0</v>
      </c>
      <c r="BF189" s="154">
        <f t="shared" ref="BF189:BF197" si="35">IF(N189="znížená",J189,0)</f>
        <v>0</v>
      </c>
      <c r="BG189" s="154">
        <f t="shared" ref="BG189:BG197" si="36">IF(N189="zákl. prenesená",J189,0)</f>
        <v>0</v>
      </c>
      <c r="BH189" s="154">
        <f t="shared" ref="BH189:BH197" si="37">IF(N189="zníž. prenesená",J189,0)</f>
        <v>0</v>
      </c>
      <c r="BI189" s="154">
        <f t="shared" ref="BI189:BI197" si="38">IF(N189="nulová",J189,0)</f>
        <v>0</v>
      </c>
      <c r="BJ189" s="14" t="s">
        <v>85</v>
      </c>
      <c r="BK189" s="154">
        <f t="shared" ref="BK189:BK197" si="39">ROUND(I189*H189,2)</f>
        <v>0</v>
      </c>
      <c r="BL189" s="14" t="s">
        <v>224</v>
      </c>
      <c r="BM189" s="153" t="s">
        <v>1232</v>
      </c>
    </row>
    <row r="190" spans="2:65" s="1" customFormat="1" ht="24.25" customHeight="1">
      <c r="B190" s="140"/>
      <c r="C190" s="141" t="s">
        <v>386</v>
      </c>
      <c r="D190" s="141" t="s">
        <v>162</v>
      </c>
      <c r="E190" s="142" t="s">
        <v>1233</v>
      </c>
      <c r="F190" s="143" t="s">
        <v>1234</v>
      </c>
      <c r="G190" s="144" t="s">
        <v>269</v>
      </c>
      <c r="H190" s="145">
        <v>1</v>
      </c>
      <c r="I190" s="146"/>
      <c r="J190" s="147">
        <f t="shared" si="30"/>
        <v>0</v>
      </c>
      <c r="K190" s="148"/>
      <c r="L190" s="29"/>
      <c r="M190" s="149" t="s">
        <v>1</v>
      </c>
      <c r="N190" s="150" t="s">
        <v>39</v>
      </c>
      <c r="P190" s="151">
        <f t="shared" si="31"/>
        <v>0</v>
      </c>
      <c r="Q190" s="151">
        <v>0</v>
      </c>
      <c r="R190" s="151">
        <f t="shared" si="32"/>
        <v>0</v>
      </c>
      <c r="S190" s="151">
        <v>0</v>
      </c>
      <c r="T190" s="152">
        <f t="shared" si="33"/>
        <v>0</v>
      </c>
      <c r="AR190" s="153" t="s">
        <v>224</v>
      </c>
      <c r="AT190" s="153" t="s">
        <v>162</v>
      </c>
      <c r="AU190" s="153" t="s">
        <v>85</v>
      </c>
      <c r="AY190" s="14" t="s">
        <v>160</v>
      </c>
      <c r="BE190" s="154">
        <f t="shared" si="34"/>
        <v>0</v>
      </c>
      <c r="BF190" s="154">
        <f t="shared" si="35"/>
        <v>0</v>
      </c>
      <c r="BG190" s="154">
        <f t="shared" si="36"/>
        <v>0</v>
      </c>
      <c r="BH190" s="154">
        <f t="shared" si="37"/>
        <v>0</v>
      </c>
      <c r="BI190" s="154">
        <f t="shared" si="38"/>
        <v>0</v>
      </c>
      <c r="BJ190" s="14" t="s">
        <v>85</v>
      </c>
      <c r="BK190" s="154">
        <f t="shared" si="39"/>
        <v>0</v>
      </c>
      <c r="BL190" s="14" t="s">
        <v>224</v>
      </c>
      <c r="BM190" s="153" t="s">
        <v>1235</v>
      </c>
    </row>
    <row r="191" spans="2:65" s="1" customFormat="1" ht="37.75" customHeight="1">
      <c r="B191" s="140"/>
      <c r="C191" s="155" t="s">
        <v>390</v>
      </c>
      <c r="D191" s="155" t="s">
        <v>220</v>
      </c>
      <c r="E191" s="156" t="s">
        <v>1236</v>
      </c>
      <c r="F191" s="157" t="s">
        <v>1237</v>
      </c>
      <c r="G191" s="158" t="s">
        <v>269</v>
      </c>
      <c r="H191" s="159">
        <v>1</v>
      </c>
      <c r="I191" s="160"/>
      <c r="J191" s="161">
        <f t="shared" si="30"/>
        <v>0</v>
      </c>
      <c r="K191" s="162"/>
      <c r="L191" s="163"/>
      <c r="M191" s="164" t="s">
        <v>1</v>
      </c>
      <c r="N191" s="165" t="s">
        <v>39</v>
      </c>
      <c r="P191" s="151">
        <f t="shared" si="31"/>
        <v>0</v>
      </c>
      <c r="Q191" s="151">
        <v>0</v>
      </c>
      <c r="R191" s="151">
        <f t="shared" si="32"/>
        <v>0</v>
      </c>
      <c r="S191" s="151">
        <v>0</v>
      </c>
      <c r="T191" s="152">
        <f t="shared" si="33"/>
        <v>0</v>
      </c>
      <c r="AR191" s="153" t="s">
        <v>293</v>
      </c>
      <c r="AT191" s="153" t="s">
        <v>220</v>
      </c>
      <c r="AU191" s="153" t="s">
        <v>85</v>
      </c>
      <c r="AY191" s="14" t="s">
        <v>160</v>
      </c>
      <c r="BE191" s="154">
        <f t="shared" si="34"/>
        <v>0</v>
      </c>
      <c r="BF191" s="154">
        <f t="shared" si="35"/>
        <v>0</v>
      </c>
      <c r="BG191" s="154">
        <f t="shared" si="36"/>
        <v>0</v>
      </c>
      <c r="BH191" s="154">
        <f t="shared" si="37"/>
        <v>0</v>
      </c>
      <c r="BI191" s="154">
        <f t="shared" si="38"/>
        <v>0</v>
      </c>
      <c r="BJ191" s="14" t="s">
        <v>85</v>
      </c>
      <c r="BK191" s="154">
        <f t="shared" si="39"/>
        <v>0</v>
      </c>
      <c r="BL191" s="14" t="s">
        <v>224</v>
      </c>
      <c r="BM191" s="153" t="s">
        <v>1238</v>
      </c>
    </row>
    <row r="192" spans="2:65" s="1" customFormat="1" ht="33" customHeight="1">
      <c r="B192" s="140"/>
      <c r="C192" s="155" t="s">
        <v>394</v>
      </c>
      <c r="D192" s="155" t="s">
        <v>220</v>
      </c>
      <c r="E192" s="156" t="s">
        <v>1239</v>
      </c>
      <c r="F192" s="157" t="s">
        <v>1240</v>
      </c>
      <c r="G192" s="158" t="s">
        <v>269</v>
      </c>
      <c r="H192" s="159">
        <v>1</v>
      </c>
      <c r="I192" s="160"/>
      <c r="J192" s="161">
        <f t="shared" si="30"/>
        <v>0</v>
      </c>
      <c r="K192" s="162"/>
      <c r="L192" s="163"/>
      <c r="M192" s="164" t="s">
        <v>1</v>
      </c>
      <c r="N192" s="165" t="s">
        <v>39</v>
      </c>
      <c r="P192" s="151">
        <f t="shared" si="31"/>
        <v>0</v>
      </c>
      <c r="Q192" s="151">
        <v>0</v>
      </c>
      <c r="R192" s="151">
        <f t="shared" si="32"/>
        <v>0</v>
      </c>
      <c r="S192" s="151">
        <v>0</v>
      </c>
      <c r="T192" s="152">
        <f t="shared" si="33"/>
        <v>0</v>
      </c>
      <c r="AR192" s="153" t="s">
        <v>293</v>
      </c>
      <c r="AT192" s="153" t="s">
        <v>220</v>
      </c>
      <c r="AU192" s="153" t="s">
        <v>85</v>
      </c>
      <c r="AY192" s="14" t="s">
        <v>160</v>
      </c>
      <c r="BE192" s="154">
        <f t="shared" si="34"/>
        <v>0</v>
      </c>
      <c r="BF192" s="154">
        <f t="shared" si="35"/>
        <v>0</v>
      </c>
      <c r="BG192" s="154">
        <f t="shared" si="36"/>
        <v>0</v>
      </c>
      <c r="BH192" s="154">
        <f t="shared" si="37"/>
        <v>0</v>
      </c>
      <c r="BI192" s="154">
        <f t="shared" si="38"/>
        <v>0</v>
      </c>
      <c r="BJ192" s="14" t="s">
        <v>85</v>
      </c>
      <c r="BK192" s="154">
        <f t="shared" si="39"/>
        <v>0</v>
      </c>
      <c r="BL192" s="14" t="s">
        <v>224</v>
      </c>
      <c r="BM192" s="153" t="s">
        <v>1241</v>
      </c>
    </row>
    <row r="193" spans="2:65" s="1" customFormat="1" ht="24.25" customHeight="1">
      <c r="B193" s="140"/>
      <c r="C193" s="141" t="s">
        <v>398</v>
      </c>
      <c r="D193" s="141" t="s">
        <v>162</v>
      </c>
      <c r="E193" s="142" t="s">
        <v>1242</v>
      </c>
      <c r="F193" s="143" t="s">
        <v>1243</v>
      </c>
      <c r="G193" s="144" t="s">
        <v>269</v>
      </c>
      <c r="H193" s="145">
        <v>1</v>
      </c>
      <c r="I193" s="146"/>
      <c r="J193" s="147">
        <f t="shared" si="30"/>
        <v>0</v>
      </c>
      <c r="K193" s="148"/>
      <c r="L193" s="29"/>
      <c r="M193" s="149" t="s">
        <v>1</v>
      </c>
      <c r="N193" s="150" t="s">
        <v>39</v>
      </c>
      <c r="P193" s="151">
        <f t="shared" si="31"/>
        <v>0</v>
      </c>
      <c r="Q193" s="151">
        <v>0</v>
      </c>
      <c r="R193" s="151">
        <f t="shared" si="32"/>
        <v>0</v>
      </c>
      <c r="S193" s="151">
        <v>0</v>
      </c>
      <c r="T193" s="152">
        <f t="shared" si="33"/>
        <v>0</v>
      </c>
      <c r="AR193" s="153" t="s">
        <v>224</v>
      </c>
      <c r="AT193" s="153" t="s">
        <v>162</v>
      </c>
      <c r="AU193" s="153" t="s">
        <v>85</v>
      </c>
      <c r="AY193" s="14" t="s">
        <v>160</v>
      </c>
      <c r="BE193" s="154">
        <f t="shared" si="34"/>
        <v>0</v>
      </c>
      <c r="BF193" s="154">
        <f t="shared" si="35"/>
        <v>0</v>
      </c>
      <c r="BG193" s="154">
        <f t="shared" si="36"/>
        <v>0</v>
      </c>
      <c r="BH193" s="154">
        <f t="shared" si="37"/>
        <v>0</v>
      </c>
      <c r="BI193" s="154">
        <f t="shared" si="38"/>
        <v>0</v>
      </c>
      <c r="BJ193" s="14" t="s">
        <v>85</v>
      </c>
      <c r="BK193" s="154">
        <f t="shared" si="39"/>
        <v>0</v>
      </c>
      <c r="BL193" s="14" t="s">
        <v>224</v>
      </c>
      <c r="BM193" s="153" t="s">
        <v>1244</v>
      </c>
    </row>
    <row r="194" spans="2:65" s="1" customFormat="1" ht="37.75" customHeight="1">
      <c r="B194" s="140"/>
      <c r="C194" s="155" t="s">
        <v>402</v>
      </c>
      <c r="D194" s="155" t="s">
        <v>220</v>
      </c>
      <c r="E194" s="156" t="s">
        <v>1245</v>
      </c>
      <c r="F194" s="157" t="s">
        <v>1246</v>
      </c>
      <c r="G194" s="158" t="s">
        <v>269</v>
      </c>
      <c r="H194" s="159">
        <v>1</v>
      </c>
      <c r="I194" s="160"/>
      <c r="J194" s="161">
        <f t="shared" si="30"/>
        <v>0</v>
      </c>
      <c r="K194" s="162"/>
      <c r="L194" s="163"/>
      <c r="M194" s="164" t="s">
        <v>1</v>
      </c>
      <c r="N194" s="165" t="s">
        <v>39</v>
      </c>
      <c r="P194" s="151">
        <f t="shared" si="31"/>
        <v>0</v>
      </c>
      <c r="Q194" s="151">
        <v>0</v>
      </c>
      <c r="R194" s="151">
        <f t="shared" si="32"/>
        <v>0</v>
      </c>
      <c r="S194" s="151">
        <v>0</v>
      </c>
      <c r="T194" s="152">
        <f t="shared" si="33"/>
        <v>0</v>
      </c>
      <c r="AR194" s="153" t="s">
        <v>293</v>
      </c>
      <c r="AT194" s="153" t="s">
        <v>220</v>
      </c>
      <c r="AU194" s="153" t="s">
        <v>85</v>
      </c>
      <c r="AY194" s="14" t="s">
        <v>160</v>
      </c>
      <c r="BE194" s="154">
        <f t="shared" si="34"/>
        <v>0</v>
      </c>
      <c r="BF194" s="154">
        <f t="shared" si="35"/>
        <v>0</v>
      </c>
      <c r="BG194" s="154">
        <f t="shared" si="36"/>
        <v>0</v>
      </c>
      <c r="BH194" s="154">
        <f t="shared" si="37"/>
        <v>0</v>
      </c>
      <c r="BI194" s="154">
        <f t="shared" si="38"/>
        <v>0</v>
      </c>
      <c r="BJ194" s="14" t="s">
        <v>85</v>
      </c>
      <c r="BK194" s="154">
        <f t="shared" si="39"/>
        <v>0</v>
      </c>
      <c r="BL194" s="14" t="s">
        <v>224</v>
      </c>
      <c r="BM194" s="153" t="s">
        <v>1247</v>
      </c>
    </row>
    <row r="195" spans="2:65" s="1" customFormat="1" ht="33" customHeight="1">
      <c r="B195" s="140"/>
      <c r="C195" s="155" t="s">
        <v>407</v>
      </c>
      <c r="D195" s="155" t="s">
        <v>220</v>
      </c>
      <c r="E195" s="156" t="s">
        <v>1239</v>
      </c>
      <c r="F195" s="157" t="s">
        <v>1240</v>
      </c>
      <c r="G195" s="158" t="s">
        <v>269</v>
      </c>
      <c r="H195" s="159">
        <v>1</v>
      </c>
      <c r="I195" s="160"/>
      <c r="J195" s="161">
        <f t="shared" si="30"/>
        <v>0</v>
      </c>
      <c r="K195" s="162"/>
      <c r="L195" s="163"/>
      <c r="M195" s="164" t="s">
        <v>1</v>
      </c>
      <c r="N195" s="165" t="s">
        <v>39</v>
      </c>
      <c r="P195" s="151">
        <f t="shared" si="31"/>
        <v>0</v>
      </c>
      <c r="Q195" s="151">
        <v>0</v>
      </c>
      <c r="R195" s="151">
        <f t="shared" si="32"/>
        <v>0</v>
      </c>
      <c r="S195" s="151">
        <v>0</v>
      </c>
      <c r="T195" s="152">
        <f t="shared" si="33"/>
        <v>0</v>
      </c>
      <c r="AR195" s="153" t="s">
        <v>293</v>
      </c>
      <c r="AT195" s="153" t="s">
        <v>220</v>
      </c>
      <c r="AU195" s="153" t="s">
        <v>85</v>
      </c>
      <c r="AY195" s="14" t="s">
        <v>160</v>
      </c>
      <c r="BE195" s="154">
        <f t="shared" si="34"/>
        <v>0</v>
      </c>
      <c r="BF195" s="154">
        <f t="shared" si="35"/>
        <v>0</v>
      </c>
      <c r="BG195" s="154">
        <f t="shared" si="36"/>
        <v>0</v>
      </c>
      <c r="BH195" s="154">
        <f t="shared" si="37"/>
        <v>0</v>
      </c>
      <c r="BI195" s="154">
        <f t="shared" si="38"/>
        <v>0</v>
      </c>
      <c r="BJ195" s="14" t="s">
        <v>85</v>
      </c>
      <c r="BK195" s="154">
        <f t="shared" si="39"/>
        <v>0</v>
      </c>
      <c r="BL195" s="14" t="s">
        <v>224</v>
      </c>
      <c r="BM195" s="153" t="s">
        <v>1248</v>
      </c>
    </row>
    <row r="196" spans="2:65" s="1" customFormat="1" ht="21.75" customHeight="1">
      <c r="B196" s="140"/>
      <c r="C196" s="141" t="s">
        <v>411</v>
      </c>
      <c r="D196" s="141" t="s">
        <v>162</v>
      </c>
      <c r="E196" s="142" t="s">
        <v>1249</v>
      </c>
      <c r="F196" s="143" t="s">
        <v>1250</v>
      </c>
      <c r="G196" s="144" t="s">
        <v>269</v>
      </c>
      <c r="H196" s="145">
        <v>1</v>
      </c>
      <c r="I196" s="146"/>
      <c r="J196" s="147">
        <f t="shared" si="30"/>
        <v>0</v>
      </c>
      <c r="K196" s="148"/>
      <c r="L196" s="29"/>
      <c r="M196" s="149" t="s">
        <v>1</v>
      </c>
      <c r="N196" s="150" t="s">
        <v>39</v>
      </c>
      <c r="P196" s="151">
        <f t="shared" si="31"/>
        <v>0</v>
      </c>
      <c r="Q196" s="151">
        <v>0</v>
      </c>
      <c r="R196" s="151">
        <f t="shared" si="32"/>
        <v>0</v>
      </c>
      <c r="S196" s="151">
        <v>0</v>
      </c>
      <c r="T196" s="152">
        <f t="shared" si="33"/>
        <v>0</v>
      </c>
      <c r="AR196" s="153" t="s">
        <v>224</v>
      </c>
      <c r="AT196" s="153" t="s">
        <v>162</v>
      </c>
      <c r="AU196" s="153" t="s">
        <v>85</v>
      </c>
      <c r="AY196" s="14" t="s">
        <v>160</v>
      </c>
      <c r="BE196" s="154">
        <f t="shared" si="34"/>
        <v>0</v>
      </c>
      <c r="BF196" s="154">
        <f t="shared" si="35"/>
        <v>0</v>
      </c>
      <c r="BG196" s="154">
        <f t="shared" si="36"/>
        <v>0</v>
      </c>
      <c r="BH196" s="154">
        <f t="shared" si="37"/>
        <v>0</v>
      </c>
      <c r="BI196" s="154">
        <f t="shared" si="38"/>
        <v>0</v>
      </c>
      <c r="BJ196" s="14" t="s">
        <v>85</v>
      </c>
      <c r="BK196" s="154">
        <f t="shared" si="39"/>
        <v>0</v>
      </c>
      <c r="BL196" s="14" t="s">
        <v>224</v>
      </c>
      <c r="BM196" s="153" t="s">
        <v>1251</v>
      </c>
    </row>
    <row r="197" spans="2:65" s="1" customFormat="1" ht="37.75" customHeight="1">
      <c r="B197" s="140"/>
      <c r="C197" s="155" t="s">
        <v>415</v>
      </c>
      <c r="D197" s="155" t="s">
        <v>220</v>
      </c>
      <c r="E197" s="156" t="s">
        <v>1252</v>
      </c>
      <c r="F197" s="157" t="s">
        <v>1253</v>
      </c>
      <c r="G197" s="158" t="s">
        <v>269</v>
      </c>
      <c r="H197" s="159">
        <v>1</v>
      </c>
      <c r="I197" s="160"/>
      <c r="J197" s="161">
        <f t="shared" si="30"/>
        <v>0</v>
      </c>
      <c r="K197" s="162"/>
      <c r="L197" s="163"/>
      <c r="M197" s="164" t="s">
        <v>1</v>
      </c>
      <c r="N197" s="165" t="s">
        <v>39</v>
      </c>
      <c r="P197" s="151">
        <f t="shared" si="31"/>
        <v>0</v>
      </c>
      <c r="Q197" s="151">
        <v>0</v>
      </c>
      <c r="R197" s="151">
        <f t="shared" si="32"/>
        <v>0</v>
      </c>
      <c r="S197" s="151">
        <v>0</v>
      </c>
      <c r="T197" s="152">
        <f t="shared" si="33"/>
        <v>0</v>
      </c>
      <c r="AR197" s="153" t="s">
        <v>293</v>
      </c>
      <c r="AT197" s="153" t="s">
        <v>220</v>
      </c>
      <c r="AU197" s="153" t="s">
        <v>85</v>
      </c>
      <c r="AY197" s="14" t="s">
        <v>160</v>
      </c>
      <c r="BE197" s="154">
        <f t="shared" si="34"/>
        <v>0</v>
      </c>
      <c r="BF197" s="154">
        <f t="shared" si="35"/>
        <v>0</v>
      </c>
      <c r="BG197" s="154">
        <f t="shared" si="36"/>
        <v>0</v>
      </c>
      <c r="BH197" s="154">
        <f t="shared" si="37"/>
        <v>0</v>
      </c>
      <c r="BI197" s="154">
        <f t="shared" si="38"/>
        <v>0</v>
      </c>
      <c r="BJ197" s="14" t="s">
        <v>85</v>
      </c>
      <c r="BK197" s="154">
        <f t="shared" si="39"/>
        <v>0</v>
      </c>
      <c r="BL197" s="14" t="s">
        <v>224</v>
      </c>
      <c r="BM197" s="153" t="s">
        <v>1254</v>
      </c>
    </row>
    <row r="198" spans="2:65" s="11" customFormat="1" ht="22.75" customHeight="1">
      <c r="B198" s="128"/>
      <c r="D198" s="129" t="s">
        <v>72</v>
      </c>
      <c r="E198" s="138" t="s">
        <v>1255</v>
      </c>
      <c r="F198" s="138" t="s">
        <v>1256</v>
      </c>
      <c r="I198" s="131"/>
      <c r="J198" s="139">
        <f>BK198</f>
        <v>0</v>
      </c>
      <c r="L198" s="128"/>
      <c r="M198" s="133"/>
      <c r="P198" s="134">
        <f>SUM(P199:P204)</f>
        <v>0</v>
      </c>
      <c r="R198" s="134">
        <f>SUM(R199:R204)</f>
        <v>0</v>
      </c>
      <c r="T198" s="135">
        <f>SUM(T199:T204)</f>
        <v>0</v>
      </c>
      <c r="AR198" s="129" t="s">
        <v>85</v>
      </c>
      <c r="AT198" s="136" t="s">
        <v>72</v>
      </c>
      <c r="AU198" s="136" t="s">
        <v>80</v>
      </c>
      <c r="AY198" s="129" t="s">
        <v>160</v>
      </c>
      <c r="BK198" s="137">
        <f>SUM(BK199:BK204)</f>
        <v>0</v>
      </c>
    </row>
    <row r="199" spans="2:65" s="1" customFormat="1" ht="24.25" customHeight="1">
      <c r="B199" s="140"/>
      <c r="C199" s="141" t="s">
        <v>419</v>
      </c>
      <c r="D199" s="141" t="s">
        <v>162</v>
      </c>
      <c r="E199" s="142" t="s">
        <v>1257</v>
      </c>
      <c r="F199" s="143" t="s">
        <v>1258</v>
      </c>
      <c r="G199" s="144" t="s">
        <v>269</v>
      </c>
      <c r="H199" s="145">
        <v>5</v>
      </c>
      <c r="I199" s="146"/>
      <c r="J199" s="147">
        <f t="shared" ref="J199:J204" si="40">ROUND(I199*H199,2)</f>
        <v>0</v>
      </c>
      <c r="K199" s="148"/>
      <c r="L199" s="29"/>
      <c r="M199" s="149" t="s">
        <v>1</v>
      </c>
      <c r="N199" s="150" t="s">
        <v>39</v>
      </c>
      <c r="P199" s="151">
        <f t="shared" ref="P199:P204" si="41">O199*H199</f>
        <v>0</v>
      </c>
      <c r="Q199" s="151">
        <v>0</v>
      </c>
      <c r="R199" s="151">
        <f t="shared" ref="R199:R204" si="42">Q199*H199</f>
        <v>0</v>
      </c>
      <c r="S199" s="151">
        <v>0</v>
      </c>
      <c r="T199" s="152">
        <f t="shared" ref="T199:T204" si="43">S199*H199</f>
        <v>0</v>
      </c>
      <c r="AR199" s="153" t="s">
        <v>224</v>
      </c>
      <c r="AT199" s="153" t="s">
        <v>162</v>
      </c>
      <c r="AU199" s="153" t="s">
        <v>85</v>
      </c>
      <c r="AY199" s="14" t="s">
        <v>160</v>
      </c>
      <c r="BE199" s="154">
        <f t="shared" ref="BE199:BE204" si="44">IF(N199="základná",J199,0)</f>
        <v>0</v>
      </c>
      <c r="BF199" s="154">
        <f t="shared" ref="BF199:BF204" si="45">IF(N199="znížená",J199,0)</f>
        <v>0</v>
      </c>
      <c r="BG199" s="154">
        <f t="shared" ref="BG199:BG204" si="46">IF(N199="zákl. prenesená",J199,0)</f>
        <v>0</v>
      </c>
      <c r="BH199" s="154">
        <f t="shared" ref="BH199:BH204" si="47">IF(N199="zníž. prenesená",J199,0)</f>
        <v>0</v>
      </c>
      <c r="BI199" s="154">
        <f t="shared" ref="BI199:BI204" si="48">IF(N199="nulová",J199,0)</f>
        <v>0</v>
      </c>
      <c r="BJ199" s="14" t="s">
        <v>85</v>
      </c>
      <c r="BK199" s="154">
        <f t="shared" ref="BK199:BK204" si="49">ROUND(I199*H199,2)</f>
        <v>0</v>
      </c>
      <c r="BL199" s="14" t="s">
        <v>224</v>
      </c>
      <c r="BM199" s="153" t="s">
        <v>1259</v>
      </c>
    </row>
    <row r="200" spans="2:65" s="1" customFormat="1" ht="16.5" customHeight="1">
      <c r="B200" s="140"/>
      <c r="C200" s="141" t="s">
        <v>423</v>
      </c>
      <c r="D200" s="141" t="s">
        <v>162</v>
      </c>
      <c r="E200" s="142" t="s">
        <v>1260</v>
      </c>
      <c r="F200" s="143" t="s">
        <v>1261</v>
      </c>
      <c r="G200" s="144" t="s">
        <v>269</v>
      </c>
      <c r="H200" s="145">
        <v>1</v>
      </c>
      <c r="I200" s="146"/>
      <c r="J200" s="147">
        <f t="shared" si="40"/>
        <v>0</v>
      </c>
      <c r="K200" s="148"/>
      <c r="L200" s="29"/>
      <c r="M200" s="149" t="s">
        <v>1</v>
      </c>
      <c r="N200" s="150" t="s">
        <v>39</v>
      </c>
      <c r="P200" s="151">
        <f t="shared" si="41"/>
        <v>0</v>
      </c>
      <c r="Q200" s="151">
        <v>0</v>
      </c>
      <c r="R200" s="151">
        <f t="shared" si="42"/>
        <v>0</v>
      </c>
      <c r="S200" s="151">
        <v>0</v>
      </c>
      <c r="T200" s="152">
        <f t="shared" si="43"/>
        <v>0</v>
      </c>
      <c r="AR200" s="153" t="s">
        <v>224</v>
      </c>
      <c r="AT200" s="153" t="s">
        <v>162</v>
      </c>
      <c r="AU200" s="153" t="s">
        <v>85</v>
      </c>
      <c r="AY200" s="14" t="s">
        <v>160</v>
      </c>
      <c r="BE200" s="154">
        <f t="shared" si="44"/>
        <v>0</v>
      </c>
      <c r="BF200" s="154">
        <f t="shared" si="45"/>
        <v>0</v>
      </c>
      <c r="BG200" s="154">
        <f t="shared" si="46"/>
        <v>0</v>
      </c>
      <c r="BH200" s="154">
        <f t="shared" si="47"/>
        <v>0</v>
      </c>
      <c r="BI200" s="154">
        <f t="shared" si="48"/>
        <v>0</v>
      </c>
      <c r="BJ200" s="14" t="s">
        <v>85</v>
      </c>
      <c r="BK200" s="154">
        <f t="shared" si="49"/>
        <v>0</v>
      </c>
      <c r="BL200" s="14" t="s">
        <v>224</v>
      </c>
      <c r="BM200" s="153" t="s">
        <v>1262</v>
      </c>
    </row>
    <row r="201" spans="2:65" s="1" customFormat="1" ht="16.5" customHeight="1">
      <c r="B201" s="140"/>
      <c r="C201" s="141" t="s">
        <v>427</v>
      </c>
      <c r="D201" s="141" t="s">
        <v>162</v>
      </c>
      <c r="E201" s="142" t="s">
        <v>1263</v>
      </c>
      <c r="F201" s="143" t="s">
        <v>1264</v>
      </c>
      <c r="G201" s="144" t="s">
        <v>269</v>
      </c>
      <c r="H201" s="145">
        <v>5</v>
      </c>
      <c r="I201" s="146"/>
      <c r="J201" s="147">
        <f t="shared" si="40"/>
        <v>0</v>
      </c>
      <c r="K201" s="148"/>
      <c r="L201" s="29"/>
      <c r="M201" s="149" t="s">
        <v>1</v>
      </c>
      <c r="N201" s="150" t="s">
        <v>39</v>
      </c>
      <c r="P201" s="151">
        <f t="shared" si="41"/>
        <v>0</v>
      </c>
      <c r="Q201" s="151">
        <v>0</v>
      </c>
      <c r="R201" s="151">
        <f t="shared" si="42"/>
        <v>0</v>
      </c>
      <c r="S201" s="151">
        <v>0</v>
      </c>
      <c r="T201" s="152">
        <f t="shared" si="43"/>
        <v>0</v>
      </c>
      <c r="AR201" s="153" t="s">
        <v>224</v>
      </c>
      <c r="AT201" s="153" t="s">
        <v>162</v>
      </c>
      <c r="AU201" s="153" t="s">
        <v>85</v>
      </c>
      <c r="AY201" s="14" t="s">
        <v>160</v>
      </c>
      <c r="BE201" s="154">
        <f t="shared" si="44"/>
        <v>0</v>
      </c>
      <c r="BF201" s="154">
        <f t="shared" si="45"/>
        <v>0</v>
      </c>
      <c r="BG201" s="154">
        <f t="shared" si="46"/>
        <v>0</v>
      </c>
      <c r="BH201" s="154">
        <f t="shared" si="47"/>
        <v>0</v>
      </c>
      <c r="BI201" s="154">
        <f t="shared" si="48"/>
        <v>0</v>
      </c>
      <c r="BJ201" s="14" t="s">
        <v>85</v>
      </c>
      <c r="BK201" s="154">
        <f t="shared" si="49"/>
        <v>0</v>
      </c>
      <c r="BL201" s="14" t="s">
        <v>224</v>
      </c>
      <c r="BM201" s="153" t="s">
        <v>1265</v>
      </c>
    </row>
    <row r="202" spans="2:65" s="1" customFormat="1" ht="16.5" customHeight="1">
      <c r="B202" s="140"/>
      <c r="C202" s="141" t="s">
        <v>431</v>
      </c>
      <c r="D202" s="141" t="s">
        <v>162</v>
      </c>
      <c r="E202" s="142" t="s">
        <v>1266</v>
      </c>
      <c r="F202" s="143" t="s">
        <v>1267</v>
      </c>
      <c r="G202" s="144" t="s">
        <v>269</v>
      </c>
      <c r="H202" s="145">
        <v>4</v>
      </c>
      <c r="I202" s="146"/>
      <c r="J202" s="147">
        <f t="shared" si="40"/>
        <v>0</v>
      </c>
      <c r="K202" s="148"/>
      <c r="L202" s="29"/>
      <c r="M202" s="149" t="s">
        <v>1</v>
      </c>
      <c r="N202" s="150" t="s">
        <v>39</v>
      </c>
      <c r="P202" s="151">
        <f t="shared" si="41"/>
        <v>0</v>
      </c>
      <c r="Q202" s="151">
        <v>0</v>
      </c>
      <c r="R202" s="151">
        <f t="shared" si="42"/>
        <v>0</v>
      </c>
      <c r="S202" s="151">
        <v>0</v>
      </c>
      <c r="T202" s="152">
        <f t="shared" si="43"/>
        <v>0</v>
      </c>
      <c r="AR202" s="153" t="s">
        <v>224</v>
      </c>
      <c r="AT202" s="153" t="s">
        <v>162</v>
      </c>
      <c r="AU202" s="153" t="s">
        <v>85</v>
      </c>
      <c r="AY202" s="14" t="s">
        <v>160</v>
      </c>
      <c r="BE202" s="154">
        <f t="shared" si="44"/>
        <v>0</v>
      </c>
      <c r="BF202" s="154">
        <f t="shared" si="45"/>
        <v>0</v>
      </c>
      <c r="BG202" s="154">
        <f t="shared" si="46"/>
        <v>0</v>
      </c>
      <c r="BH202" s="154">
        <f t="shared" si="47"/>
        <v>0</v>
      </c>
      <c r="BI202" s="154">
        <f t="shared" si="48"/>
        <v>0</v>
      </c>
      <c r="BJ202" s="14" t="s">
        <v>85</v>
      </c>
      <c r="BK202" s="154">
        <f t="shared" si="49"/>
        <v>0</v>
      </c>
      <c r="BL202" s="14" t="s">
        <v>224</v>
      </c>
      <c r="BM202" s="153" t="s">
        <v>1268</v>
      </c>
    </row>
    <row r="203" spans="2:65" s="1" customFormat="1" ht="16.5" customHeight="1">
      <c r="B203" s="140"/>
      <c r="C203" s="141" t="s">
        <v>435</v>
      </c>
      <c r="D203" s="141" t="s">
        <v>162</v>
      </c>
      <c r="E203" s="142" t="s">
        <v>1269</v>
      </c>
      <c r="F203" s="143" t="s">
        <v>1270</v>
      </c>
      <c r="G203" s="144" t="s">
        <v>269</v>
      </c>
      <c r="H203" s="145">
        <v>2</v>
      </c>
      <c r="I203" s="146"/>
      <c r="J203" s="147">
        <f t="shared" si="40"/>
        <v>0</v>
      </c>
      <c r="K203" s="148"/>
      <c r="L203" s="29"/>
      <c r="M203" s="149" t="s">
        <v>1</v>
      </c>
      <c r="N203" s="150" t="s">
        <v>39</v>
      </c>
      <c r="P203" s="151">
        <f t="shared" si="41"/>
        <v>0</v>
      </c>
      <c r="Q203" s="151">
        <v>0</v>
      </c>
      <c r="R203" s="151">
        <f t="shared" si="42"/>
        <v>0</v>
      </c>
      <c r="S203" s="151">
        <v>0</v>
      </c>
      <c r="T203" s="152">
        <f t="shared" si="43"/>
        <v>0</v>
      </c>
      <c r="AR203" s="153" t="s">
        <v>224</v>
      </c>
      <c r="AT203" s="153" t="s">
        <v>162</v>
      </c>
      <c r="AU203" s="153" t="s">
        <v>85</v>
      </c>
      <c r="AY203" s="14" t="s">
        <v>160</v>
      </c>
      <c r="BE203" s="154">
        <f t="shared" si="44"/>
        <v>0</v>
      </c>
      <c r="BF203" s="154">
        <f t="shared" si="45"/>
        <v>0</v>
      </c>
      <c r="BG203" s="154">
        <f t="shared" si="46"/>
        <v>0</v>
      </c>
      <c r="BH203" s="154">
        <f t="shared" si="47"/>
        <v>0</v>
      </c>
      <c r="BI203" s="154">
        <f t="shared" si="48"/>
        <v>0</v>
      </c>
      <c r="BJ203" s="14" t="s">
        <v>85</v>
      </c>
      <c r="BK203" s="154">
        <f t="shared" si="49"/>
        <v>0</v>
      </c>
      <c r="BL203" s="14" t="s">
        <v>224</v>
      </c>
      <c r="BM203" s="153" t="s">
        <v>1271</v>
      </c>
    </row>
    <row r="204" spans="2:65" s="1" customFormat="1" ht="16.5" customHeight="1">
      <c r="B204" s="140"/>
      <c r="C204" s="141" t="s">
        <v>439</v>
      </c>
      <c r="D204" s="141" t="s">
        <v>162</v>
      </c>
      <c r="E204" s="142" t="s">
        <v>1272</v>
      </c>
      <c r="F204" s="143" t="s">
        <v>1273</v>
      </c>
      <c r="G204" s="144" t="s">
        <v>269</v>
      </c>
      <c r="H204" s="145">
        <v>3</v>
      </c>
      <c r="I204" s="146"/>
      <c r="J204" s="147">
        <f t="shared" si="40"/>
        <v>0</v>
      </c>
      <c r="K204" s="148"/>
      <c r="L204" s="29"/>
      <c r="M204" s="149" t="s">
        <v>1</v>
      </c>
      <c r="N204" s="150" t="s">
        <v>39</v>
      </c>
      <c r="P204" s="151">
        <f t="shared" si="41"/>
        <v>0</v>
      </c>
      <c r="Q204" s="151">
        <v>0</v>
      </c>
      <c r="R204" s="151">
        <f t="shared" si="42"/>
        <v>0</v>
      </c>
      <c r="S204" s="151">
        <v>0</v>
      </c>
      <c r="T204" s="152">
        <f t="shared" si="43"/>
        <v>0</v>
      </c>
      <c r="AR204" s="153" t="s">
        <v>224</v>
      </c>
      <c r="AT204" s="153" t="s">
        <v>162</v>
      </c>
      <c r="AU204" s="153" t="s">
        <v>85</v>
      </c>
      <c r="AY204" s="14" t="s">
        <v>160</v>
      </c>
      <c r="BE204" s="154">
        <f t="shared" si="44"/>
        <v>0</v>
      </c>
      <c r="BF204" s="154">
        <f t="shared" si="45"/>
        <v>0</v>
      </c>
      <c r="BG204" s="154">
        <f t="shared" si="46"/>
        <v>0</v>
      </c>
      <c r="BH204" s="154">
        <f t="shared" si="47"/>
        <v>0</v>
      </c>
      <c r="BI204" s="154">
        <f t="shared" si="48"/>
        <v>0</v>
      </c>
      <c r="BJ204" s="14" t="s">
        <v>85</v>
      </c>
      <c r="BK204" s="154">
        <f t="shared" si="49"/>
        <v>0</v>
      </c>
      <c r="BL204" s="14" t="s">
        <v>224</v>
      </c>
      <c r="BM204" s="153" t="s">
        <v>1274</v>
      </c>
    </row>
    <row r="205" spans="2:65" s="11" customFormat="1" ht="26" customHeight="1">
      <c r="B205" s="128"/>
      <c r="D205" s="129" t="s">
        <v>72</v>
      </c>
      <c r="E205" s="130" t="s">
        <v>220</v>
      </c>
      <c r="F205" s="130" t="s">
        <v>937</v>
      </c>
      <c r="I205" s="131"/>
      <c r="J205" s="132">
        <f>BK205</f>
        <v>0</v>
      </c>
      <c r="L205" s="128"/>
      <c r="M205" s="133"/>
      <c r="P205" s="134">
        <f>P206</f>
        <v>0</v>
      </c>
      <c r="R205" s="134">
        <f>R206</f>
        <v>0</v>
      </c>
      <c r="T205" s="135">
        <f>T206</f>
        <v>0</v>
      </c>
      <c r="AR205" s="129" t="s">
        <v>171</v>
      </c>
      <c r="AT205" s="136" t="s">
        <v>72</v>
      </c>
      <c r="AU205" s="136" t="s">
        <v>73</v>
      </c>
      <c r="AY205" s="129" t="s">
        <v>160</v>
      </c>
      <c r="BK205" s="137">
        <f>BK206</f>
        <v>0</v>
      </c>
    </row>
    <row r="206" spans="2:65" s="11" customFormat="1" ht="22.75" customHeight="1">
      <c r="B206" s="128"/>
      <c r="D206" s="129" t="s">
        <v>72</v>
      </c>
      <c r="E206" s="138" t="s">
        <v>1275</v>
      </c>
      <c r="F206" s="138" t="s">
        <v>1276</v>
      </c>
      <c r="I206" s="131"/>
      <c r="J206" s="139">
        <f>BK206</f>
        <v>0</v>
      </c>
      <c r="L206" s="128"/>
      <c r="M206" s="133"/>
      <c r="P206" s="134">
        <f>SUM(P207:P212)</f>
        <v>0</v>
      </c>
      <c r="R206" s="134">
        <f>SUM(R207:R212)</f>
        <v>0</v>
      </c>
      <c r="T206" s="135">
        <f>SUM(T207:T212)</f>
        <v>0</v>
      </c>
      <c r="AR206" s="129" t="s">
        <v>171</v>
      </c>
      <c r="AT206" s="136" t="s">
        <v>72</v>
      </c>
      <c r="AU206" s="136" t="s">
        <v>80</v>
      </c>
      <c r="AY206" s="129" t="s">
        <v>160</v>
      </c>
      <c r="BK206" s="137">
        <f>SUM(BK207:BK212)</f>
        <v>0</v>
      </c>
    </row>
    <row r="207" spans="2:65" s="1" customFormat="1" ht="21.75" customHeight="1">
      <c r="B207" s="140"/>
      <c r="C207" s="141" t="s">
        <v>443</v>
      </c>
      <c r="D207" s="141" t="s">
        <v>162</v>
      </c>
      <c r="E207" s="142" t="s">
        <v>1277</v>
      </c>
      <c r="F207" s="143" t="s">
        <v>1278</v>
      </c>
      <c r="G207" s="144" t="s">
        <v>269</v>
      </c>
      <c r="H207" s="145">
        <v>3</v>
      </c>
      <c r="I207" s="146"/>
      <c r="J207" s="147">
        <f t="shared" ref="J207:J212" si="50">ROUND(I207*H207,2)</f>
        <v>0</v>
      </c>
      <c r="K207" s="148"/>
      <c r="L207" s="29"/>
      <c r="M207" s="149" t="s">
        <v>1</v>
      </c>
      <c r="N207" s="150" t="s">
        <v>39</v>
      </c>
      <c r="P207" s="151">
        <f t="shared" ref="P207:P212" si="51">O207*H207</f>
        <v>0</v>
      </c>
      <c r="Q207" s="151">
        <v>0</v>
      </c>
      <c r="R207" s="151">
        <f t="shared" ref="R207:R212" si="52">Q207*H207</f>
        <v>0</v>
      </c>
      <c r="S207" s="151">
        <v>0</v>
      </c>
      <c r="T207" s="152">
        <f t="shared" ref="T207:T212" si="53">S207*H207</f>
        <v>0</v>
      </c>
      <c r="AR207" s="153" t="s">
        <v>423</v>
      </c>
      <c r="AT207" s="153" t="s">
        <v>162</v>
      </c>
      <c r="AU207" s="153" t="s">
        <v>85</v>
      </c>
      <c r="AY207" s="14" t="s">
        <v>160</v>
      </c>
      <c r="BE207" s="154">
        <f t="shared" ref="BE207:BE212" si="54">IF(N207="základná",J207,0)</f>
        <v>0</v>
      </c>
      <c r="BF207" s="154">
        <f t="shared" ref="BF207:BF212" si="55">IF(N207="znížená",J207,0)</f>
        <v>0</v>
      </c>
      <c r="BG207" s="154">
        <f t="shared" ref="BG207:BG212" si="56">IF(N207="zákl. prenesená",J207,0)</f>
        <v>0</v>
      </c>
      <c r="BH207" s="154">
        <f t="shared" ref="BH207:BH212" si="57">IF(N207="zníž. prenesená",J207,0)</f>
        <v>0</v>
      </c>
      <c r="BI207" s="154">
        <f t="shared" ref="BI207:BI212" si="58">IF(N207="nulová",J207,0)</f>
        <v>0</v>
      </c>
      <c r="BJ207" s="14" t="s">
        <v>85</v>
      </c>
      <c r="BK207" s="154">
        <f t="shared" ref="BK207:BK212" si="59">ROUND(I207*H207,2)</f>
        <v>0</v>
      </c>
      <c r="BL207" s="14" t="s">
        <v>423</v>
      </c>
      <c r="BM207" s="153" t="s">
        <v>1279</v>
      </c>
    </row>
    <row r="208" spans="2:65" s="1" customFormat="1" ht="16.5" customHeight="1">
      <c r="B208" s="140"/>
      <c r="C208" s="155" t="s">
        <v>447</v>
      </c>
      <c r="D208" s="155" t="s">
        <v>220</v>
      </c>
      <c r="E208" s="156" t="s">
        <v>1280</v>
      </c>
      <c r="F208" s="157" t="s">
        <v>1281</v>
      </c>
      <c r="G208" s="158" t="s">
        <v>269</v>
      </c>
      <c r="H208" s="159">
        <v>3</v>
      </c>
      <c r="I208" s="160"/>
      <c r="J208" s="161">
        <f t="shared" si="50"/>
        <v>0</v>
      </c>
      <c r="K208" s="162"/>
      <c r="L208" s="163"/>
      <c r="M208" s="164" t="s">
        <v>1</v>
      </c>
      <c r="N208" s="165" t="s">
        <v>39</v>
      </c>
      <c r="P208" s="151">
        <f t="shared" si="51"/>
        <v>0</v>
      </c>
      <c r="Q208" s="151">
        <v>0</v>
      </c>
      <c r="R208" s="151">
        <f t="shared" si="52"/>
        <v>0</v>
      </c>
      <c r="S208" s="151">
        <v>0</v>
      </c>
      <c r="T208" s="152">
        <f t="shared" si="53"/>
        <v>0</v>
      </c>
      <c r="AR208" s="153" t="s">
        <v>948</v>
      </c>
      <c r="AT208" s="153" t="s">
        <v>220</v>
      </c>
      <c r="AU208" s="153" t="s">
        <v>85</v>
      </c>
      <c r="AY208" s="14" t="s">
        <v>160</v>
      </c>
      <c r="BE208" s="154">
        <f t="shared" si="54"/>
        <v>0</v>
      </c>
      <c r="BF208" s="154">
        <f t="shared" si="55"/>
        <v>0</v>
      </c>
      <c r="BG208" s="154">
        <f t="shared" si="56"/>
        <v>0</v>
      </c>
      <c r="BH208" s="154">
        <f t="shared" si="57"/>
        <v>0</v>
      </c>
      <c r="BI208" s="154">
        <f t="shared" si="58"/>
        <v>0</v>
      </c>
      <c r="BJ208" s="14" t="s">
        <v>85</v>
      </c>
      <c r="BK208" s="154">
        <f t="shared" si="59"/>
        <v>0</v>
      </c>
      <c r="BL208" s="14" t="s">
        <v>423</v>
      </c>
      <c r="BM208" s="153" t="s">
        <v>1282</v>
      </c>
    </row>
    <row r="209" spans="2:65" s="1" customFormat="1" ht="16.5" customHeight="1">
      <c r="B209" s="140"/>
      <c r="C209" s="155" t="s">
        <v>451</v>
      </c>
      <c r="D209" s="155" t="s">
        <v>220</v>
      </c>
      <c r="E209" s="156" t="s">
        <v>1283</v>
      </c>
      <c r="F209" s="157" t="s">
        <v>1284</v>
      </c>
      <c r="G209" s="158" t="s">
        <v>269</v>
      </c>
      <c r="H209" s="159">
        <v>3</v>
      </c>
      <c r="I209" s="160"/>
      <c r="J209" s="161">
        <f t="shared" si="50"/>
        <v>0</v>
      </c>
      <c r="K209" s="162"/>
      <c r="L209" s="163"/>
      <c r="M209" s="164" t="s">
        <v>1</v>
      </c>
      <c r="N209" s="165" t="s">
        <v>39</v>
      </c>
      <c r="P209" s="151">
        <f t="shared" si="51"/>
        <v>0</v>
      </c>
      <c r="Q209" s="151">
        <v>0</v>
      </c>
      <c r="R209" s="151">
        <f t="shared" si="52"/>
        <v>0</v>
      </c>
      <c r="S209" s="151">
        <v>0</v>
      </c>
      <c r="T209" s="152">
        <f t="shared" si="53"/>
        <v>0</v>
      </c>
      <c r="AR209" s="153" t="s">
        <v>948</v>
      </c>
      <c r="AT209" s="153" t="s">
        <v>220</v>
      </c>
      <c r="AU209" s="153" t="s">
        <v>85</v>
      </c>
      <c r="AY209" s="14" t="s">
        <v>160</v>
      </c>
      <c r="BE209" s="154">
        <f t="shared" si="54"/>
        <v>0</v>
      </c>
      <c r="BF209" s="154">
        <f t="shared" si="55"/>
        <v>0</v>
      </c>
      <c r="BG209" s="154">
        <f t="shared" si="56"/>
        <v>0</v>
      </c>
      <c r="BH209" s="154">
        <f t="shared" si="57"/>
        <v>0</v>
      </c>
      <c r="BI209" s="154">
        <f t="shared" si="58"/>
        <v>0</v>
      </c>
      <c r="BJ209" s="14" t="s">
        <v>85</v>
      </c>
      <c r="BK209" s="154">
        <f t="shared" si="59"/>
        <v>0</v>
      </c>
      <c r="BL209" s="14" t="s">
        <v>423</v>
      </c>
      <c r="BM209" s="153" t="s">
        <v>1285</v>
      </c>
    </row>
    <row r="210" spans="2:65" s="1" customFormat="1" ht="16.5" customHeight="1">
      <c r="B210" s="140"/>
      <c r="C210" s="155" t="s">
        <v>456</v>
      </c>
      <c r="D210" s="155" t="s">
        <v>220</v>
      </c>
      <c r="E210" s="156" t="s">
        <v>1286</v>
      </c>
      <c r="F210" s="157" t="s">
        <v>1287</v>
      </c>
      <c r="G210" s="158" t="s">
        <v>269</v>
      </c>
      <c r="H210" s="159">
        <v>3</v>
      </c>
      <c r="I210" s="160"/>
      <c r="J210" s="161">
        <f t="shared" si="50"/>
        <v>0</v>
      </c>
      <c r="K210" s="162"/>
      <c r="L210" s="163"/>
      <c r="M210" s="164" t="s">
        <v>1</v>
      </c>
      <c r="N210" s="165" t="s">
        <v>39</v>
      </c>
      <c r="P210" s="151">
        <f t="shared" si="51"/>
        <v>0</v>
      </c>
      <c r="Q210" s="151">
        <v>0</v>
      </c>
      <c r="R210" s="151">
        <f t="shared" si="52"/>
        <v>0</v>
      </c>
      <c r="S210" s="151">
        <v>0</v>
      </c>
      <c r="T210" s="152">
        <f t="shared" si="53"/>
        <v>0</v>
      </c>
      <c r="AR210" s="153" t="s">
        <v>948</v>
      </c>
      <c r="AT210" s="153" t="s">
        <v>220</v>
      </c>
      <c r="AU210" s="153" t="s">
        <v>85</v>
      </c>
      <c r="AY210" s="14" t="s">
        <v>160</v>
      </c>
      <c r="BE210" s="154">
        <f t="shared" si="54"/>
        <v>0</v>
      </c>
      <c r="BF210" s="154">
        <f t="shared" si="55"/>
        <v>0</v>
      </c>
      <c r="BG210" s="154">
        <f t="shared" si="56"/>
        <v>0</v>
      </c>
      <c r="BH210" s="154">
        <f t="shared" si="57"/>
        <v>0</v>
      </c>
      <c r="BI210" s="154">
        <f t="shared" si="58"/>
        <v>0</v>
      </c>
      <c r="BJ210" s="14" t="s">
        <v>85</v>
      </c>
      <c r="BK210" s="154">
        <f t="shared" si="59"/>
        <v>0</v>
      </c>
      <c r="BL210" s="14" t="s">
        <v>423</v>
      </c>
      <c r="BM210" s="153" t="s">
        <v>1288</v>
      </c>
    </row>
    <row r="211" spans="2:65" s="1" customFormat="1" ht="16.5" customHeight="1">
      <c r="B211" s="140"/>
      <c r="C211" s="141" t="s">
        <v>460</v>
      </c>
      <c r="D211" s="141" t="s">
        <v>162</v>
      </c>
      <c r="E211" s="142" t="s">
        <v>1289</v>
      </c>
      <c r="F211" s="143" t="s">
        <v>1290</v>
      </c>
      <c r="G211" s="144" t="s">
        <v>269</v>
      </c>
      <c r="H211" s="145">
        <v>6</v>
      </c>
      <c r="I211" s="146"/>
      <c r="J211" s="147">
        <f t="shared" si="50"/>
        <v>0</v>
      </c>
      <c r="K211" s="148"/>
      <c r="L211" s="29"/>
      <c r="M211" s="149" t="s">
        <v>1</v>
      </c>
      <c r="N211" s="150" t="s">
        <v>39</v>
      </c>
      <c r="P211" s="151">
        <f t="shared" si="51"/>
        <v>0</v>
      </c>
      <c r="Q211" s="151">
        <v>0</v>
      </c>
      <c r="R211" s="151">
        <f t="shared" si="52"/>
        <v>0</v>
      </c>
      <c r="S211" s="151">
        <v>0</v>
      </c>
      <c r="T211" s="152">
        <f t="shared" si="53"/>
        <v>0</v>
      </c>
      <c r="AR211" s="153" t="s">
        <v>423</v>
      </c>
      <c r="AT211" s="153" t="s">
        <v>162</v>
      </c>
      <c r="AU211" s="153" t="s">
        <v>85</v>
      </c>
      <c r="AY211" s="14" t="s">
        <v>160</v>
      </c>
      <c r="BE211" s="154">
        <f t="shared" si="54"/>
        <v>0</v>
      </c>
      <c r="BF211" s="154">
        <f t="shared" si="55"/>
        <v>0</v>
      </c>
      <c r="BG211" s="154">
        <f t="shared" si="56"/>
        <v>0</v>
      </c>
      <c r="BH211" s="154">
        <f t="shared" si="57"/>
        <v>0</v>
      </c>
      <c r="BI211" s="154">
        <f t="shared" si="58"/>
        <v>0</v>
      </c>
      <c r="BJ211" s="14" t="s">
        <v>85</v>
      </c>
      <c r="BK211" s="154">
        <f t="shared" si="59"/>
        <v>0</v>
      </c>
      <c r="BL211" s="14" t="s">
        <v>423</v>
      </c>
      <c r="BM211" s="153" t="s">
        <v>1291</v>
      </c>
    </row>
    <row r="212" spans="2:65" s="1" customFormat="1" ht="16.5" customHeight="1">
      <c r="B212" s="140"/>
      <c r="C212" s="155" t="s">
        <v>464</v>
      </c>
      <c r="D212" s="155" t="s">
        <v>220</v>
      </c>
      <c r="E212" s="156" t="s">
        <v>1292</v>
      </c>
      <c r="F212" s="157" t="s">
        <v>1293</v>
      </c>
      <c r="G212" s="158" t="s">
        <v>269</v>
      </c>
      <c r="H212" s="159">
        <v>6</v>
      </c>
      <c r="I212" s="160"/>
      <c r="J212" s="161">
        <f t="shared" si="50"/>
        <v>0</v>
      </c>
      <c r="K212" s="162"/>
      <c r="L212" s="163"/>
      <c r="M212" s="164" t="s">
        <v>1</v>
      </c>
      <c r="N212" s="165" t="s">
        <v>39</v>
      </c>
      <c r="P212" s="151">
        <f t="shared" si="51"/>
        <v>0</v>
      </c>
      <c r="Q212" s="151">
        <v>0</v>
      </c>
      <c r="R212" s="151">
        <f t="shared" si="52"/>
        <v>0</v>
      </c>
      <c r="S212" s="151">
        <v>0</v>
      </c>
      <c r="T212" s="152">
        <f t="shared" si="53"/>
        <v>0</v>
      </c>
      <c r="AR212" s="153" t="s">
        <v>948</v>
      </c>
      <c r="AT212" s="153" t="s">
        <v>220</v>
      </c>
      <c r="AU212" s="153" t="s">
        <v>85</v>
      </c>
      <c r="AY212" s="14" t="s">
        <v>160</v>
      </c>
      <c r="BE212" s="154">
        <f t="shared" si="54"/>
        <v>0</v>
      </c>
      <c r="BF212" s="154">
        <f t="shared" si="55"/>
        <v>0</v>
      </c>
      <c r="BG212" s="154">
        <f t="shared" si="56"/>
        <v>0</v>
      </c>
      <c r="BH212" s="154">
        <f t="shared" si="57"/>
        <v>0</v>
      </c>
      <c r="BI212" s="154">
        <f t="shared" si="58"/>
        <v>0</v>
      </c>
      <c r="BJ212" s="14" t="s">
        <v>85</v>
      </c>
      <c r="BK212" s="154">
        <f t="shared" si="59"/>
        <v>0</v>
      </c>
      <c r="BL212" s="14" t="s">
        <v>423</v>
      </c>
      <c r="BM212" s="153" t="s">
        <v>1294</v>
      </c>
    </row>
    <row r="213" spans="2:65" s="11" customFormat="1" ht="26" customHeight="1">
      <c r="B213" s="128"/>
      <c r="D213" s="129" t="s">
        <v>72</v>
      </c>
      <c r="E213" s="130" t="s">
        <v>1295</v>
      </c>
      <c r="F213" s="130" t="s">
        <v>1296</v>
      </c>
      <c r="I213" s="131"/>
      <c r="J213" s="132">
        <f>BK213</f>
        <v>0</v>
      </c>
      <c r="L213" s="128"/>
      <c r="M213" s="133"/>
      <c r="P213" s="134">
        <f>P214</f>
        <v>0</v>
      </c>
      <c r="R213" s="134">
        <f>R214</f>
        <v>0</v>
      </c>
      <c r="T213" s="135">
        <f>T214</f>
        <v>0</v>
      </c>
      <c r="AR213" s="129" t="s">
        <v>166</v>
      </c>
      <c r="AT213" s="136" t="s">
        <v>72</v>
      </c>
      <c r="AU213" s="136" t="s">
        <v>73</v>
      </c>
      <c r="AY213" s="129" t="s">
        <v>160</v>
      </c>
      <c r="BK213" s="137">
        <f>BK214</f>
        <v>0</v>
      </c>
    </row>
    <row r="214" spans="2:65" s="1" customFormat="1" ht="16.5" customHeight="1">
      <c r="B214" s="140"/>
      <c r="C214" s="141" t="s">
        <v>468</v>
      </c>
      <c r="D214" s="141" t="s">
        <v>162</v>
      </c>
      <c r="E214" s="142" t="s">
        <v>1297</v>
      </c>
      <c r="F214" s="143" t="s">
        <v>1298</v>
      </c>
      <c r="G214" s="144" t="s">
        <v>1299</v>
      </c>
      <c r="H214" s="145">
        <v>24</v>
      </c>
      <c r="I214" s="146"/>
      <c r="J214" s="147">
        <f>ROUND(I214*H214,2)</f>
        <v>0</v>
      </c>
      <c r="K214" s="148"/>
      <c r="L214" s="29"/>
      <c r="M214" s="149" t="s">
        <v>1</v>
      </c>
      <c r="N214" s="150" t="s">
        <v>39</v>
      </c>
      <c r="P214" s="151">
        <f>O214*H214</f>
        <v>0</v>
      </c>
      <c r="Q214" s="151">
        <v>0</v>
      </c>
      <c r="R214" s="151">
        <f>Q214*H214</f>
        <v>0</v>
      </c>
      <c r="S214" s="151">
        <v>0</v>
      </c>
      <c r="T214" s="152">
        <f>S214*H214</f>
        <v>0</v>
      </c>
      <c r="AR214" s="153" t="s">
        <v>1300</v>
      </c>
      <c r="AT214" s="153" t="s">
        <v>162</v>
      </c>
      <c r="AU214" s="153" t="s">
        <v>80</v>
      </c>
      <c r="AY214" s="14" t="s">
        <v>160</v>
      </c>
      <c r="BE214" s="154">
        <f>IF(N214="základná",J214,0)</f>
        <v>0</v>
      </c>
      <c r="BF214" s="154">
        <f>IF(N214="znížená",J214,0)</f>
        <v>0</v>
      </c>
      <c r="BG214" s="154">
        <f>IF(N214="zákl. prenesená",J214,0)</f>
        <v>0</v>
      </c>
      <c r="BH214" s="154">
        <f>IF(N214="zníž. prenesená",J214,0)</f>
        <v>0</v>
      </c>
      <c r="BI214" s="154">
        <f>IF(N214="nulová",J214,0)</f>
        <v>0</v>
      </c>
      <c r="BJ214" s="14" t="s">
        <v>85</v>
      </c>
      <c r="BK214" s="154">
        <f>ROUND(I214*H214,2)</f>
        <v>0</v>
      </c>
      <c r="BL214" s="14" t="s">
        <v>1300</v>
      </c>
      <c r="BM214" s="153" t="s">
        <v>1301</v>
      </c>
    </row>
    <row r="215" spans="2:65" s="11" customFormat="1" ht="26" customHeight="1">
      <c r="B215" s="128"/>
      <c r="D215" s="129" t="s">
        <v>72</v>
      </c>
      <c r="E215" s="130" t="s">
        <v>974</v>
      </c>
      <c r="F215" s="130" t="s">
        <v>975</v>
      </c>
      <c r="I215" s="131"/>
      <c r="J215" s="132">
        <f>BK215</f>
        <v>0</v>
      </c>
      <c r="L215" s="128"/>
      <c r="M215" s="133"/>
      <c r="P215" s="134">
        <f>P216</f>
        <v>0</v>
      </c>
      <c r="R215" s="134">
        <f>R216</f>
        <v>0</v>
      </c>
      <c r="T215" s="135">
        <f>T216</f>
        <v>0</v>
      </c>
      <c r="AR215" s="129" t="s">
        <v>178</v>
      </c>
      <c r="AT215" s="136" t="s">
        <v>72</v>
      </c>
      <c r="AU215" s="136" t="s">
        <v>73</v>
      </c>
      <c r="AY215" s="129" t="s">
        <v>160</v>
      </c>
      <c r="BK215" s="137">
        <f>BK216</f>
        <v>0</v>
      </c>
    </row>
    <row r="216" spans="2:65" s="1" customFormat="1" ht="21.75" customHeight="1">
      <c r="B216" s="140"/>
      <c r="C216" s="141" t="s">
        <v>472</v>
      </c>
      <c r="D216" s="141" t="s">
        <v>162</v>
      </c>
      <c r="E216" s="142" t="s">
        <v>1302</v>
      </c>
      <c r="F216" s="143" t="s">
        <v>1303</v>
      </c>
      <c r="G216" s="144" t="s">
        <v>766</v>
      </c>
      <c r="H216" s="145">
        <v>1</v>
      </c>
      <c r="I216" s="146"/>
      <c r="J216" s="147">
        <f>ROUND(I216*H216,2)</f>
        <v>0</v>
      </c>
      <c r="K216" s="148"/>
      <c r="L216" s="29"/>
      <c r="M216" s="167" t="s">
        <v>1</v>
      </c>
      <c r="N216" s="168" t="s">
        <v>39</v>
      </c>
      <c r="O216" s="169"/>
      <c r="P216" s="170">
        <f>O216*H216</f>
        <v>0</v>
      </c>
      <c r="Q216" s="170">
        <v>0</v>
      </c>
      <c r="R216" s="170">
        <f>Q216*H216</f>
        <v>0</v>
      </c>
      <c r="S216" s="170">
        <v>0</v>
      </c>
      <c r="T216" s="171">
        <f>S216*H216</f>
        <v>0</v>
      </c>
      <c r="AR216" s="153" t="s">
        <v>166</v>
      </c>
      <c r="AT216" s="153" t="s">
        <v>162</v>
      </c>
      <c r="AU216" s="153" t="s">
        <v>80</v>
      </c>
      <c r="AY216" s="14" t="s">
        <v>160</v>
      </c>
      <c r="BE216" s="154">
        <f>IF(N216="základná",J216,0)</f>
        <v>0</v>
      </c>
      <c r="BF216" s="154">
        <f>IF(N216="znížená",J216,0)</f>
        <v>0</v>
      </c>
      <c r="BG216" s="154">
        <f>IF(N216="zákl. prenesená",J216,0)</f>
        <v>0</v>
      </c>
      <c r="BH216" s="154">
        <f>IF(N216="zníž. prenesená",J216,0)</f>
        <v>0</v>
      </c>
      <c r="BI216" s="154">
        <f>IF(N216="nulová",J216,0)</f>
        <v>0</v>
      </c>
      <c r="BJ216" s="14" t="s">
        <v>85</v>
      </c>
      <c r="BK216" s="154">
        <f>ROUND(I216*H216,2)</f>
        <v>0</v>
      </c>
      <c r="BL216" s="14" t="s">
        <v>166</v>
      </c>
      <c r="BM216" s="153" t="s">
        <v>1304</v>
      </c>
    </row>
    <row r="217" spans="2:65" s="1" customFormat="1" ht="7" customHeight="1">
      <c r="B217" s="44"/>
      <c r="C217" s="45"/>
      <c r="D217" s="45"/>
      <c r="E217" s="45"/>
      <c r="F217" s="45"/>
      <c r="G217" s="45"/>
      <c r="H217" s="45"/>
      <c r="I217" s="45"/>
      <c r="J217" s="45"/>
      <c r="K217" s="45"/>
      <c r="L217" s="29"/>
    </row>
  </sheetData>
  <autoFilter ref="C129:K216" xr:uid="{00000000-0009-0000-0000-000003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69"/>
  <sheetViews>
    <sheetView showGridLines="0" workbookViewId="0">
      <selection activeCell="J16" sqref="J16"/>
    </sheetView>
  </sheetViews>
  <sheetFormatPr baseColWidth="10" defaultColWidth="8.75" defaultRowHeight="11"/>
  <cols>
    <col min="1" max="1" width="8.25" customWidth="1"/>
    <col min="2" max="2" width="1.25" customWidth="1"/>
    <col min="3" max="3" width="4" customWidth="1"/>
    <col min="4" max="4" width="4.25" customWidth="1"/>
    <col min="5" max="5" width="17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4" t="s">
        <v>95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2:46" ht="25" customHeight="1">
      <c r="B4" s="17"/>
      <c r="D4" s="18" t="s">
        <v>108</v>
      </c>
      <c r="L4" s="17"/>
      <c r="M4" s="92" t="s">
        <v>9</v>
      </c>
      <c r="AT4" s="14" t="s">
        <v>3</v>
      </c>
    </row>
    <row r="5" spans="2:46" ht="7" customHeight="1">
      <c r="B5" s="17"/>
      <c r="L5" s="17"/>
    </row>
    <row r="6" spans="2:46" ht="12" customHeight="1">
      <c r="B6" s="17"/>
      <c r="D6" s="24" t="s">
        <v>15</v>
      </c>
      <c r="L6" s="17"/>
    </row>
    <row r="7" spans="2:46" ht="16.5" customHeight="1">
      <c r="B7" s="17"/>
      <c r="E7" s="230" t="str">
        <f>'Rekapitulácia stavby'!K6</f>
        <v>Prístavba lezeckého centra HK Neolit</v>
      </c>
      <c r="F7" s="231"/>
      <c r="G7" s="231"/>
      <c r="H7" s="231"/>
      <c r="L7" s="17"/>
    </row>
    <row r="8" spans="2:46" ht="12" customHeight="1">
      <c r="B8" s="17"/>
      <c r="D8" s="24" t="s">
        <v>109</v>
      </c>
      <c r="L8" s="17"/>
    </row>
    <row r="9" spans="2:46" s="1" customFormat="1" ht="16.5" customHeight="1">
      <c r="B9" s="29"/>
      <c r="E9" s="230" t="s">
        <v>110</v>
      </c>
      <c r="F9" s="229"/>
      <c r="G9" s="229"/>
      <c r="H9" s="229"/>
      <c r="L9" s="29"/>
    </row>
    <row r="10" spans="2:46" s="1" customFormat="1" ht="12" customHeight="1">
      <c r="B10" s="29"/>
      <c r="D10" s="24" t="s">
        <v>111</v>
      </c>
      <c r="L10" s="29"/>
    </row>
    <row r="11" spans="2:46" s="1" customFormat="1" ht="16.5" customHeight="1">
      <c r="B11" s="29"/>
      <c r="E11" s="220" t="s">
        <v>1305</v>
      </c>
      <c r="F11" s="229"/>
      <c r="G11" s="229"/>
      <c r="H11" s="229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>
      <c r="B14" s="29"/>
      <c r="D14" s="24" t="s">
        <v>19</v>
      </c>
      <c r="F14" s="22" t="s">
        <v>20</v>
      </c>
      <c r="I14" s="24" t="s">
        <v>21</v>
      </c>
      <c r="J14" s="52">
        <f>'Rekapitulácia stavby'!AN8</f>
        <v>46086</v>
      </c>
      <c r="L14" s="29"/>
    </row>
    <row r="15" spans="2:46" s="1" customFormat="1" ht="10.75" customHeight="1">
      <c r="B15" s="29"/>
      <c r="L15" s="29"/>
    </row>
    <row r="16" spans="2:46" s="1" customFormat="1" ht="12" customHeight="1">
      <c r="B16" s="29"/>
      <c r="D16" s="24" t="s">
        <v>22</v>
      </c>
      <c r="I16" s="24" t="s">
        <v>23</v>
      </c>
      <c r="J16" s="182">
        <v>42070643</v>
      </c>
      <c r="L16" s="29"/>
    </row>
    <row r="17" spans="2:12" s="1" customFormat="1" ht="18" customHeight="1">
      <c r="B17" s="29"/>
      <c r="E17" s="22" t="s">
        <v>2541</v>
      </c>
      <c r="I17" s="24" t="s">
        <v>24</v>
      </c>
      <c r="J17" s="22" t="s">
        <v>1</v>
      </c>
      <c r="L17" s="29"/>
    </row>
    <row r="18" spans="2:12" s="1" customFormat="1" ht="7" customHeight="1">
      <c r="B18" s="29"/>
      <c r="L18" s="29"/>
    </row>
    <row r="19" spans="2:12" s="1" customFormat="1" ht="12" customHeight="1">
      <c r="B19" s="29"/>
      <c r="D19" s="24" t="s">
        <v>25</v>
      </c>
      <c r="I19" s="24" t="s">
        <v>23</v>
      </c>
      <c r="J19" s="25" t="str">
        <f>'Rekapitulácia stavby'!AN13</f>
        <v>Vyplň údaj</v>
      </c>
      <c r="L19" s="29"/>
    </row>
    <row r="20" spans="2:12" s="1" customFormat="1" ht="18" customHeight="1">
      <c r="B20" s="29"/>
      <c r="E20" s="232" t="str">
        <f>'Rekapitulácia stavby'!E14</f>
        <v>Vyplň údaj</v>
      </c>
      <c r="F20" s="198"/>
      <c r="G20" s="198"/>
      <c r="H20" s="198"/>
      <c r="I20" s="24" t="s">
        <v>24</v>
      </c>
      <c r="J20" s="25" t="str">
        <f>'Rekapitulácia stavby'!AN14</f>
        <v>Vyplň údaj</v>
      </c>
      <c r="L20" s="29"/>
    </row>
    <row r="21" spans="2:12" s="1" customFormat="1" ht="7" customHeight="1">
      <c r="B21" s="29"/>
      <c r="L21" s="29"/>
    </row>
    <row r="22" spans="2:12" s="1" customFormat="1" ht="12" customHeight="1">
      <c r="B22" s="29"/>
      <c r="D22" s="24" t="s">
        <v>27</v>
      </c>
      <c r="I22" s="24" t="s">
        <v>23</v>
      </c>
      <c r="J22" s="22" t="s">
        <v>1</v>
      </c>
      <c r="L22" s="29"/>
    </row>
    <row r="23" spans="2:12" s="1" customFormat="1" ht="18" customHeight="1">
      <c r="B23" s="29"/>
      <c r="E23" s="22" t="s">
        <v>28</v>
      </c>
      <c r="I23" s="24" t="s">
        <v>24</v>
      </c>
      <c r="J23" s="22" t="s">
        <v>1</v>
      </c>
      <c r="L23" s="29"/>
    </row>
    <row r="24" spans="2:12" s="1" customFormat="1" ht="7" customHeight="1">
      <c r="B24" s="29"/>
      <c r="L24" s="29"/>
    </row>
    <row r="25" spans="2:12" s="1" customFormat="1" ht="12" customHeight="1">
      <c r="B25" s="29"/>
      <c r="D25" s="24" t="s">
        <v>30</v>
      </c>
      <c r="I25" s="24" t="s">
        <v>23</v>
      </c>
      <c r="J25" s="22" t="str">
        <f>IF('Rekapitulácia stavby'!AN19="","",'Rekapitulácia stavby'!AN19)</f>
        <v/>
      </c>
      <c r="L25" s="29"/>
    </row>
    <row r="26" spans="2:12" s="1" customFormat="1" ht="18" customHeight="1">
      <c r="B26" s="29"/>
      <c r="E26" s="22" t="str">
        <f>IF('Rekapitulácia stavby'!E20="","",'Rekapitulácia stavby'!E20)</f>
        <v xml:space="preserve"> </v>
      </c>
      <c r="I26" s="24" t="s">
        <v>24</v>
      </c>
      <c r="J26" s="22" t="str">
        <f>IF('Rekapitulácia stavby'!AN20="","",'Rekapitulácia stavby'!AN20)</f>
        <v/>
      </c>
      <c r="L26" s="29"/>
    </row>
    <row r="27" spans="2:12" s="1" customFormat="1" ht="7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7" customHeight="1">
      <c r="B30" s="29"/>
      <c r="L30" s="29"/>
    </row>
    <row r="31" spans="2:12" s="1" customFormat="1" ht="7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5" customHeight="1">
      <c r="B32" s="29"/>
      <c r="D32" s="94" t="s">
        <v>33</v>
      </c>
      <c r="J32" s="65">
        <f>ROUND(J124, 2)</f>
        <v>0</v>
      </c>
      <c r="L32" s="29"/>
    </row>
    <row r="33" spans="2:12" s="1" customFormat="1" ht="7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5" customHeight="1">
      <c r="B35" s="29"/>
      <c r="D35" s="95" t="s">
        <v>37</v>
      </c>
      <c r="E35" s="34" t="s">
        <v>38</v>
      </c>
      <c r="F35" s="96">
        <f>ROUND((SUM(BE124:BE268)),  2)</f>
        <v>0</v>
      </c>
      <c r="G35" s="97"/>
      <c r="H35" s="97"/>
      <c r="I35" s="98">
        <v>0.23</v>
      </c>
      <c r="J35" s="96">
        <f>ROUND(((SUM(BE124:BE268))*I35),  2)</f>
        <v>0</v>
      </c>
      <c r="L35" s="29"/>
    </row>
    <row r="36" spans="2:12" s="1" customFormat="1" ht="14.5" customHeight="1">
      <c r="B36" s="29"/>
      <c r="E36" s="34" t="s">
        <v>39</v>
      </c>
      <c r="F36" s="85">
        <f>ROUND((SUM(BF124:BF268)),  2)</f>
        <v>0</v>
      </c>
      <c r="I36" s="99">
        <v>0.23</v>
      </c>
      <c r="J36" s="85">
        <f>ROUND(((SUM(BF124:BF268))*I36),  2)</f>
        <v>0</v>
      </c>
      <c r="L36" s="29"/>
    </row>
    <row r="37" spans="2:12" s="1" customFormat="1" ht="14.5" hidden="1" customHeight="1">
      <c r="B37" s="29"/>
      <c r="E37" s="24" t="s">
        <v>40</v>
      </c>
      <c r="F37" s="85">
        <f>ROUND((SUM(BG124:BG268)),  2)</f>
        <v>0</v>
      </c>
      <c r="I37" s="99">
        <v>0.23</v>
      </c>
      <c r="J37" s="85">
        <f>0</f>
        <v>0</v>
      </c>
      <c r="L37" s="29"/>
    </row>
    <row r="38" spans="2:12" s="1" customFormat="1" ht="14.5" hidden="1" customHeight="1">
      <c r="B38" s="29"/>
      <c r="E38" s="24" t="s">
        <v>41</v>
      </c>
      <c r="F38" s="85">
        <f>ROUND((SUM(BH124:BH268)),  2)</f>
        <v>0</v>
      </c>
      <c r="I38" s="99">
        <v>0.23</v>
      </c>
      <c r="J38" s="85">
        <f>0</f>
        <v>0</v>
      </c>
      <c r="L38" s="29"/>
    </row>
    <row r="39" spans="2:12" s="1" customFormat="1" ht="14.5" hidden="1" customHeight="1">
      <c r="B39" s="29"/>
      <c r="E39" s="34" t="s">
        <v>42</v>
      </c>
      <c r="F39" s="96">
        <f>ROUND((SUM(BI124:BI268)),  2)</f>
        <v>0</v>
      </c>
      <c r="G39" s="97"/>
      <c r="H39" s="97"/>
      <c r="I39" s="98">
        <v>0</v>
      </c>
      <c r="J39" s="96">
        <f>0</f>
        <v>0</v>
      </c>
      <c r="L39" s="29"/>
    </row>
    <row r="40" spans="2:12" s="1" customFormat="1" ht="7" customHeight="1">
      <c r="B40" s="29"/>
      <c r="L40" s="29"/>
    </row>
    <row r="41" spans="2:12" s="1" customFormat="1" ht="25.5" customHeight="1">
      <c r="B41" s="29"/>
      <c r="C41" s="100"/>
      <c r="D41" s="101" t="s">
        <v>43</v>
      </c>
      <c r="E41" s="56"/>
      <c r="F41" s="56"/>
      <c r="G41" s="102" t="s">
        <v>44</v>
      </c>
      <c r="H41" s="103" t="s">
        <v>45</v>
      </c>
      <c r="I41" s="56"/>
      <c r="J41" s="104">
        <f>SUM(J32:J39)</f>
        <v>0</v>
      </c>
      <c r="K41" s="105"/>
      <c r="L41" s="29"/>
    </row>
    <row r="42" spans="2:12" s="1" customFormat="1" ht="14.5" customHeight="1">
      <c r="B42" s="29"/>
      <c r="L42" s="29"/>
    </row>
    <row r="43" spans="2:12" ht="14.5" customHeight="1">
      <c r="B43" s="17"/>
      <c r="L43" s="17"/>
    </row>
    <row r="44" spans="2:12" ht="14.5" customHeight="1">
      <c r="B44" s="17"/>
      <c r="L44" s="17"/>
    </row>
    <row r="45" spans="2:12" ht="14.5" customHeight="1">
      <c r="B45" s="17"/>
      <c r="L45" s="17"/>
    </row>
    <row r="46" spans="2:12" ht="14.5" customHeight="1">
      <c r="B46" s="17"/>
      <c r="L46" s="17"/>
    </row>
    <row r="47" spans="2:12" ht="14.5" customHeight="1">
      <c r="B47" s="17"/>
      <c r="L47" s="17"/>
    </row>
    <row r="48" spans="2:12" ht="14.5" customHeight="1">
      <c r="B48" s="17"/>
      <c r="L48" s="17"/>
    </row>
    <row r="49" spans="2:12" ht="14.5" customHeight="1">
      <c r="B49" s="17"/>
      <c r="L49" s="17"/>
    </row>
    <row r="50" spans="2:12" s="1" customFormat="1" ht="14.5" customHeight="1">
      <c r="B50" s="29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">
      <c r="B61" s="29"/>
      <c r="D61" s="43" t="s">
        <v>48</v>
      </c>
      <c r="E61" s="31"/>
      <c r="F61" s="106" t="s">
        <v>49</v>
      </c>
      <c r="G61" s="43" t="s">
        <v>48</v>
      </c>
      <c r="H61" s="31"/>
      <c r="I61" s="31"/>
      <c r="J61" s="10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">
      <c r="B65" s="29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">
      <c r="B76" s="29"/>
      <c r="D76" s="43" t="s">
        <v>48</v>
      </c>
      <c r="E76" s="31"/>
      <c r="F76" s="106" t="s">
        <v>49</v>
      </c>
      <c r="G76" s="43" t="s">
        <v>48</v>
      </c>
      <c r="H76" s="31"/>
      <c r="I76" s="31"/>
      <c r="J76" s="107" t="s">
        <v>49</v>
      </c>
      <c r="K76" s="31"/>
      <c r="L76" s="29"/>
    </row>
    <row r="77" spans="2:12" s="1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5" customHeight="1">
      <c r="B82" s="29"/>
      <c r="C82" s="18" t="s">
        <v>113</v>
      </c>
      <c r="L82" s="29"/>
    </row>
    <row r="83" spans="2:12" s="1" customFormat="1" ht="7" customHeight="1">
      <c r="B83" s="29"/>
      <c r="L83" s="29"/>
    </row>
    <row r="84" spans="2:12" s="1" customFormat="1" ht="12" customHeight="1">
      <c r="B84" s="29"/>
      <c r="C84" s="24" t="s">
        <v>15</v>
      </c>
      <c r="L84" s="29"/>
    </row>
    <row r="85" spans="2:12" s="1" customFormat="1" ht="16.5" customHeight="1">
      <c r="B85" s="29"/>
      <c r="E85" s="230" t="str">
        <f>E7</f>
        <v>Prístavba lezeckého centra HK Neolit</v>
      </c>
      <c r="F85" s="231"/>
      <c r="G85" s="231"/>
      <c r="H85" s="231"/>
      <c r="L85" s="29"/>
    </row>
    <row r="86" spans="2:12" ht="12" customHeight="1">
      <c r="B86" s="17"/>
      <c r="C86" s="24" t="s">
        <v>109</v>
      </c>
      <c r="L86" s="17"/>
    </row>
    <row r="87" spans="2:12" s="1" customFormat="1" ht="16.5" customHeight="1">
      <c r="B87" s="29"/>
      <c r="E87" s="230" t="s">
        <v>110</v>
      </c>
      <c r="F87" s="229"/>
      <c r="G87" s="229"/>
      <c r="H87" s="229"/>
      <c r="L87" s="29"/>
    </row>
    <row r="88" spans="2:12" s="1" customFormat="1" ht="12" customHeight="1">
      <c r="B88" s="29"/>
      <c r="C88" s="24" t="s">
        <v>111</v>
      </c>
      <c r="L88" s="29"/>
    </row>
    <row r="89" spans="2:12" s="1" customFormat="1" ht="16.5" customHeight="1">
      <c r="B89" s="29"/>
      <c r="E89" s="220" t="str">
        <f>E11</f>
        <v>SO 02-4 - Elektroinštalácia a bleskozvod</v>
      </c>
      <c r="F89" s="229"/>
      <c r="G89" s="229"/>
      <c r="H89" s="229"/>
      <c r="L89" s="29"/>
    </row>
    <row r="90" spans="2:12" s="1" customFormat="1" ht="7" customHeight="1">
      <c r="B90" s="29"/>
      <c r="L90" s="29"/>
    </row>
    <row r="91" spans="2:12" s="1" customFormat="1" ht="12" customHeight="1">
      <c r="B91" s="29"/>
      <c r="C91" s="24" t="s">
        <v>19</v>
      </c>
      <c r="F91" s="22" t="str">
        <f>F14</f>
        <v>Martin</v>
      </c>
      <c r="I91" s="24" t="s">
        <v>21</v>
      </c>
      <c r="J91" s="52">
        <f>IF(J14="","",J14)</f>
        <v>46086</v>
      </c>
      <c r="L91" s="29"/>
    </row>
    <row r="92" spans="2:12" s="1" customFormat="1" ht="7" customHeight="1">
      <c r="B92" s="29"/>
      <c r="L92" s="29"/>
    </row>
    <row r="93" spans="2:12" s="1" customFormat="1" ht="15.25" customHeight="1">
      <c r="B93" s="29"/>
      <c r="C93" s="24" t="s">
        <v>22</v>
      </c>
      <c r="F93" s="22" t="str">
        <f>E17</f>
        <v>Horolezecký klub NEOLIT, o.z.</v>
      </c>
      <c r="I93" s="24" t="s">
        <v>27</v>
      </c>
      <c r="J93" s="27" t="str">
        <f>E23</f>
        <v>Hplus a.s.</v>
      </c>
      <c r="L93" s="29"/>
    </row>
    <row r="94" spans="2:12" s="1" customFormat="1" ht="15.25" customHeight="1">
      <c r="B94" s="29"/>
      <c r="C94" s="24" t="s">
        <v>25</v>
      </c>
      <c r="F94" s="22" t="str">
        <f>IF(E20="","",E20)</f>
        <v>Vyplň údaj</v>
      </c>
      <c r="I94" s="24" t="s">
        <v>30</v>
      </c>
      <c r="J94" s="27" t="str">
        <f>E26</f>
        <v xml:space="preserve"> </v>
      </c>
      <c r="L94" s="29"/>
    </row>
    <row r="95" spans="2:12" s="1" customFormat="1" ht="10.25" customHeight="1">
      <c r="B95" s="29"/>
      <c r="L95" s="29"/>
    </row>
    <row r="96" spans="2:12" s="1" customFormat="1" ht="29.25" customHeight="1">
      <c r="B96" s="29"/>
      <c r="C96" s="108" t="s">
        <v>114</v>
      </c>
      <c r="D96" s="100"/>
      <c r="E96" s="100"/>
      <c r="F96" s="100"/>
      <c r="G96" s="100"/>
      <c r="H96" s="100"/>
      <c r="I96" s="100"/>
      <c r="J96" s="109" t="s">
        <v>115</v>
      </c>
      <c r="K96" s="100"/>
      <c r="L96" s="29"/>
    </row>
    <row r="97" spans="2:47" s="1" customFormat="1" ht="10.25" customHeight="1">
      <c r="B97" s="29"/>
      <c r="L97" s="29"/>
    </row>
    <row r="98" spans="2:47" s="1" customFormat="1" ht="22.75" customHeight="1">
      <c r="B98" s="29"/>
      <c r="C98" s="110" t="s">
        <v>116</v>
      </c>
      <c r="J98" s="65">
        <f>J124</f>
        <v>0</v>
      </c>
      <c r="L98" s="29"/>
      <c r="AU98" s="14" t="s">
        <v>117</v>
      </c>
    </row>
    <row r="99" spans="2:47" s="8" customFormat="1" ht="25" customHeight="1">
      <c r="B99" s="111"/>
      <c r="D99" s="112" t="s">
        <v>143</v>
      </c>
      <c r="E99" s="113"/>
      <c r="F99" s="113"/>
      <c r="G99" s="113"/>
      <c r="H99" s="113"/>
      <c r="I99" s="113"/>
      <c r="J99" s="114">
        <f>J125</f>
        <v>0</v>
      </c>
      <c r="L99" s="111"/>
    </row>
    <row r="100" spans="2:47" s="9" customFormat="1" ht="20" customHeight="1">
      <c r="B100" s="115"/>
      <c r="D100" s="116" t="s">
        <v>1306</v>
      </c>
      <c r="E100" s="117"/>
      <c r="F100" s="117"/>
      <c r="G100" s="117"/>
      <c r="H100" s="117"/>
      <c r="I100" s="117"/>
      <c r="J100" s="118">
        <f>J126</f>
        <v>0</v>
      </c>
      <c r="L100" s="115"/>
    </row>
    <row r="101" spans="2:47" s="9" customFormat="1" ht="20" customHeight="1">
      <c r="B101" s="115"/>
      <c r="D101" s="116" t="s">
        <v>1307</v>
      </c>
      <c r="E101" s="117"/>
      <c r="F101" s="117"/>
      <c r="G101" s="117"/>
      <c r="H101" s="117"/>
      <c r="I101" s="117"/>
      <c r="J101" s="118">
        <f>J131</f>
        <v>0</v>
      </c>
      <c r="L101" s="115"/>
    </row>
    <row r="102" spans="2:47" s="8" customFormat="1" ht="25" customHeight="1">
      <c r="B102" s="111"/>
      <c r="D102" s="112" t="s">
        <v>1061</v>
      </c>
      <c r="E102" s="113"/>
      <c r="F102" s="113"/>
      <c r="G102" s="113"/>
      <c r="H102" s="113"/>
      <c r="I102" s="113"/>
      <c r="J102" s="114">
        <f>J266</f>
        <v>0</v>
      </c>
      <c r="L102" s="111"/>
    </row>
    <row r="103" spans="2:47" s="1" customFormat="1" ht="21.75" customHeight="1">
      <c r="B103" s="29"/>
      <c r="L103" s="29"/>
    </row>
    <row r="104" spans="2:47" s="1" customFormat="1" ht="7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29"/>
    </row>
    <row r="108" spans="2:47" s="1" customFormat="1" ht="7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29"/>
    </row>
    <row r="109" spans="2:47" s="1" customFormat="1" ht="25" customHeight="1">
      <c r="B109" s="29"/>
      <c r="C109" s="18" t="s">
        <v>146</v>
      </c>
      <c r="L109" s="29"/>
    </row>
    <row r="110" spans="2:47" s="1" customFormat="1" ht="7" customHeight="1">
      <c r="B110" s="29"/>
      <c r="L110" s="29"/>
    </row>
    <row r="111" spans="2:47" s="1" customFormat="1" ht="12" customHeight="1">
      <c r="B111" s="29"/>
      <c r="C111" s="24" t="s">
        <v>15</v>
      </c>
      <c r="L111" s="29"/>
    </row>
    <row r="112" spans="2:47" s="1" customFormat="1" ht="16.5" customHeight="1">
      <c r="B112" s="29"/>
      <c r="E112" s="230" t="str">
        <f>E7</f>
        <v>Prístavba lezeckého centra HK Neolit</v>
      </c>
      <c r="F112" s="231"/>
      <c r="G112" s="231"/>
      <c r="H112" s="231"/>
      <c r="L112" s="29"/>
    </row>
    <row r="113" spans="2:65" ht="12" customHeight="1">
      <c r="B113" s="17"/>
      <c r="C113" s="24" t="s">
        <v>109</v>
      </c>
      <c r="L113" s="17"/>
    </row>
    <row r="114" spans="2:65" s="1" customFormat="1" ht="16.5" customHeight="1">
      <c r="B114" s="29"/>
      <c r="E114" s="230" t="s">
        <v>110</v>
      </c>
      <c r="F114" s="229"/>
      <c r="G114" s="229"/>
      <c r="H114" s="229"/>
      <c r="L114" s="29"/>
    </row>
    <row r="115" spans="2:65" s="1" customFormat="1" ht="12" customHeight="1">
      <c r="B115" s="29"/>
      <c r="C115" s="24" t="s">
        <v>111</v>
      </c>
      <c r="L115" s="29"/>
    </row>
    <row r="116" spans="2:65" s="1" customFormat="1" ht="16.5" customHeight="1">
      <c r="B116" s="29"/>
      <c r="E116" s="220" t="str">
        <f>E11</f>
        <v>SO 02-4 - Elektroinštalácia a bleskozvod</v>
      </c>
      <c r="F116" s="229"/>
      <c r="G116" s="229"/>
      <c r="H116" s="229"/>
      <c r="L116" s="29"/>
    </row>
    <row r="117" spans="2:65" s="1" customFormat="1" ht="7" customHeight="1">
      <c r="B117" s="29"/>
      <c r="L117" s="29"/>
    </row>
    <row r="118" spans="2:65" s="1" customFormat="1" ht="12" customHeight="1">
      <c r="B118" s="29"/>
      <c r="C118" s="24" t="s">
        <v>19</v>
      </c>
      <c r="F118" s="22" t="str">
        <f>F14</f>
        <v>Martin</v>
      </c>
      <c r="I118" s="24" t="s">
        <v>21</v>
      </c>
      <c r="J118" s="52">
        <f>IF(J14="","",J14)</f>
        <v>46086</v>
      </c>
      <c r="L118" s="29"/>
    </row>
    <row r="119" spans="2:65" s="1" customFormat="1" ht="7" customHeight="1">
      <c r="B119" s="29"/>
      <c r="L119" s="29"/>
    </row>
    <row r="120" spans="2:65" s="1" customFormat="1" ht="15.25" customHeight="1">
      <c r="B120" s="29"/>
      <c r="C120" s="24" t="s">
        <v>22</v>
      </c>
      <c r="F120" s="22" t="str">
        <f>E17</f>
        <v>Horolezecký klub NEOLIT, o.z.</v>
      </c>
      <c r="I120" s="24" t="s">
        <v>27</v>
      </c>
      <c r="J120" s="27" t="str">
        <f>E23</f>
        <v>Hplus a.s.</v>
      </c>
      <c r="L120" s="29"/>
    </row>
    <row r="121" spans="2:65" s="1" customFormat="1" ht="15.25" customHeight="1">
      <c r="B121" s="29"/>
      <c r="C121" s="24" t="s">
        <v>25</v>
      </c>
      <c r="F121" s="22" t="str">
        <f>IF(E20="","",E20)</f>
        <v>Vyplň údaj</v>
      </c>
      <c r="I121" s="24" t="s">
        <v>30</v>
      </c>
      <c r="J121" s="27" t="str">
        <f>E26</f>
        <v xml:space="preserve"> </v>
      </c>
      <c r="L121" s="29"/>
    </row>
    <row r="122" spans="2:65" s="1" customFormat="1" ht="10.25" customHeight="1">
      <c r="B122" s="29"/>
      <c r="L122" s="29"/>
    </row>
    <row r="123" spans="2:65" s="10" customFormat="1" ht="29.25" customHeight="1">
      <c r="B123" s="119"/>
      <c r="C123" s="120" t="s">
        <v>147</v>
      </c>
      <c r="D123" s="121" t="s">
        <v>58</v>
      </c>
      <c r="E123" s="121" t="s">
        <v>54</v>
      </c>
      <c r="F123" s="121" t="s">
        <v>55</v>
      </c>
      <c r="G123" s="121" t="s">
        <v>148</v>
      </c>
      <c r="H123" s="121" t="s">
        <v>149</v>
      </c>
      <c r="I123" s="121" t="s">
        <v>150</v>
      </c>
      <c r="J123" s="122" t="s">
        <v>115</v>
      </c>
      <c r="K123" s="123" t="s">
        <v>151</v>
      </c>
      <c r="L123" s="119"/>
      <c r="M123" s="58" t="s">
        <v>1</v>
      </c>
      <c r="N123" s="59" t="s">
        <v>37</v>
      </c>
      <c r="O123" s="59" t="s">
        <v>152</v>
      </c>
      <c r="P123" s="59" t="s">
        <v>153</v>
      </c>
      <c r="Q123" s="59" t="s">
        <v>154</v>
      </c>
      <c r="R123" s="59" t="s">
        <v>155</v>
      </c>
      <c r="S123" s="59" t="s">
        <v>156</v>
      </c>
      <c r="T123" s="60" t="s">
        <v>157</v>
      </c>
    </row>
    <row r="124" spans="2:65" s="1" customFormat="1" ht="22.75" customHeight="1">
      <c r="B124" s="29"/>
      <c r="C124" s="63" t="s">
        <v>116</v>
      </c>
      <c r="J124" s="124">
        <f>BK124</f>
        <v>0</v>
      </c>
      <c r="L124" s="29"/>
      <c r="M124" s="61"/>
      <c r="N124" s="53"/>
      <c r="O124" s="53"/>
      <c r="P124" s="125">
        <f>P125+P266</f>
        <v>0</v>
      </c>
      <c r="Q124" s="53"/>
      <c r="R124" s="125">
        <f>R125+R266</f>
        <v>1.4180020000000002</v>
      </c>
      <c r="S124" s="53"/>
      <c r="T124" s="126">
        <f>T125+T266</f>
        <v>0</v>
      </c>
      <c r="AT124" s="14" t="s">
        <v>72</v>
      </c>
      <c r="AU124" s="14" t="s">
        <v>117</v>
      </c>
      <c r="BK124" s="127">
        <f>BK125+BK266</f>
        <v>0</v>
      </c>
    </row>
    <row r="125" spans="2:65" s="11" customFormat="1" ht="26" customHeight="1">
      <c r="B125" s="128"/>
      <c r="D125" s="129" t="s">
        <v>72</v>
      </c>
      <c r="E125" s="130" t="s">
        <v>220</v>
      </c>
      <c r="F125" s="130" t="s">
        <v>937</v>
      </c>
      <c r="I125" s="131"/>
      <c r="J125" s="132">
        <f>BK125</f>
        <v>0</v>
      </c>
      <c r="L125" s="128"/>
      <c r="M125" s="133"/>
      <c r="P125" s="134">
        <f>P126+P131</f>
        <v>0</v>
      </c>
      <c r="R125" s="134">
        <f>R126+R131</f>
        <v>1.4180020000000002</v>
      </c>
      <c r="T125" s="135">
        <f>T126+T131</f>
        <v>0</v>
      </c>
      <c r="AR125" s="129" t="s">
        <v>80</v>
      </c>
      <c r="AT125" s="136" t="s">
        <v>72</v>
      </c>
      <c r="AU125" s="136" t="s">
        <v>73</v>
      </c>
      <c r="AY125" s="129" t="s">
        <v>160</v>
      </c>
      <c r="BK125" s="137">
        <f>BK126+BK131</f>
        <v>0</v>
      </c>
    </row>
    <row r="126" spans="2:65" s="11" customFormat="1" ht="22.75" customHeight="1">
      <c r="B126" s="128"/>
      <c r="D126" s="129" t="s">
        <v>72</v>
      </c>
      <c r="E126" s="138" t="s">
        <v>1308</v>
      </c>
      <c r="F126" s="138" t="s">
        <v>1309</v>
      </c>
      <c r="I126" s="131"/>
      <c r="J126" s="139">
        <f>BK126</f>
        <v>0</v>
      </c>
      <c r="L126" s="128"/>
      <c r="M126" s="133"/>
      <c r="P126" s="134">
        <f>SUM(P127:P130)</f>
        <v>0</v>
      </c>
      <c r="R126" s="134">
        <f>SUM(R127:R130)</f>
        <v>0</v>
      </c>
      <c r="T126" s="135">
        <f>SUM(T127:T130)</f>
        <v>0</v>
      </c>
      <c r="AR126" s="129" t="s">
        <v>80</v>
      </c>
      <c r="AT126" s="136" t="s">
        <v>72</v>
      </c>
      <c r="AU126" s="136" t="s">
        <v>80</v>
      </c>
      <c r="AY126" s="129" t="s">
        <v>160</v>
      </c>
      <c r="BK126" s="137">
        <f>SUM(BK127:BK130)</f>
        <v>0</v>
      </c>
    </row>
    <row r="127" spans="2:65" s="1" customFormat="1" ht="16.5" customHeight="1">
      <c r="B127" s="140"/>
      <c r="C127" s="141" t="s">
        <v>80</v>
      </c>
      <c r="D127" s="141" t="s">
        <v>162</v>
      </c>
      <c r="E127" s="142" t="s">
        <v>1310</v>
      </c>
      <c r="F127" s="143" t="s">
        <v>1311</v>
      </c>
      <c r="G127" s="144" t="s">
        <v>269</v>
      </c>
      <c r="H127" s="145">
        <v>9</v>
      </c>
      <c r="I127" s="146"/>
      <c r="J127" s="147">
        <f>ROUND(I127*H127,2)</f>
        <v>0</v>
      </c>
      <c r="K127" s="148"/>
      <c r="L127" s="29"/>
      <c r="M127" s="149" t="s">
        <v>1</v>
      </c>
      <c r="N127" s="150" t="s">
        <v>39</v>
      </c>
      <c r="P127" s="151">
        <f>O127*H127</f>
        <v>0</v>
      </c>
      <c r="Q127" s="151">
        <v>0</v>
      </c>
      <c r="R127" s="151">
        <f>Q127*H127</f>
        <v>0</v>
      </c>
      <c r="S127" s="151">
        <v>0</v>
      </c>
      <c r="T127" s="152">
        <f>S127*H127</f>
        <v>0</v>
      </c>
      <c r="AR127" s="153" t="s">
        <v>166</v>
      </c>
      <c r="AT127" s="153" t="s">
        <v>162</v>
      </c>
      <c r="AU127" s="153" t="s">
        <v>85</v>
      </c>
      <c r="AY127" s="14" t="s">
        <v>160</v>
      </c>
      <c r="BE127" s="154">
        <f>IF(N127="základná",J127,0)</f>
        <v>0</v>
      </c>
      <c r="BF127" s="154">
        <f>IF(N127="znížená",J127,0)</f>
        <v>0</v>
      </c>
      <c r="BG127" s="154">
        <f>IF(N127="zákl. prenesená",J127,0)</f>
        <v>0</v>
      </c>
      <c r="BH127" s="154">
        <f>IF(N127="zníž. prenesená",J127,0)</f>
        <v>0</v>
      </c>
      <c r="BI127" s="154">
        <f>IF(N127="nulová",J127,0)</f>
        <v>0</v>
      </c>
      <c r="BJ127" s="14" t="s">
        <v>85</v>
      </c>
      <c r="BK127" s="154">
        <f>ROUND(I127*H127,2)</f>
        <v>0</v>
      </c>
      <c r="BL127" s="14" t="s">
        <v>166</v>
      </c>
      <c r="BM127" s="153" t="s">
        <v>1312</v>
      </c>
    </row>
    <row r="128" spans="2:65" s="1" customFormat="1" ht="16.5" customHeight="1">
      <c r="B128" s="140"/>
      <c r="C128" s="141" t="s">
        <v>85</v>
      </c>
      <c r="D128" s="141" t="s">
        <v>162</v>
      </c>
      <c r="E128" s="142" t="s">
        <v>1313</v>
      </c>
      <c r="F128" s="143" t="s">
        <v>1314</v>
      </c>
      <c r="G128" s="144" t="s">
        <v>269</v>
      </c>
      <c r="H128" s="145">
        <v>4</v>
      </c>
      <c r="I128" s="146"/>
      <c r="J128" s="147">
        <f>ROUND(I128*H128,2)</f>
        <v>0</v>
      </c>
      <c r="K128" s="148"/>
      <c r="L128" s="29"/>
      <c r="M128" s="149" t="s">
        <v>1</v>
      </c>
      <c r="N128" s="150" t="s">
        <v>39</v>
      </c>
      <c r="P128" s="151">
        <f>O128*H128</f>
        <v>0</v>
      </c>
      <c r="Q128" s="151">
        <v>0</v>
      </c>
      <c r="R128" s="151">
        <f>Q128*H128</f>
        <v>0</v>
      </c>
      <c r="S128" s="151">
        <v>0</v>
      </c>
      <c r="T128" s="152">
        <f>S128*H128</f>
        <v>0</v>
      </c>
      <c r="AR128" s="153" t="s">
        <v>166</v>
      </c>
      <c r="AT128" s="153" t="s">
        <v>162</v>
      </c>
      <c r="AU128" s="153" t="s">
        <v>85</v>
      </c>
      <c r="AY128" s="14" t="s">
        <v>160</v>
      </c>
      <c r="BE128" s="154">
        <f>IF(N128="základná",J128,0)</f>
        <v>0</v>
      </c>
      <c r="BF128" s="154">
        <f>IF(N128="znížená",J128,0)</f>
        <v>0</v>
      </c>
      <c r="BG128" s="154">
        <f>IF(N128="zákl. prenesená",J128,0)</f>
        <v>0</v>
      </c>
      <c r="BH128" s="154">
        <f>IF(N128="zníž. prenesená",J128,0)</f>
        <v>0</v>
      </c>
      <c r="BI128" s="154">
        <f>IF(N128="nulová",J128,0)</f>
        <v>0</v>
      </c>
      <c r="BJ128" s="14" t="s">
        <v>85</v>
      </c>
      <c r="BK128" s="154">
        <f>ROUND(I128*H128,2)</f>
        <v>0</v>
      </c>
      <c r="BL128" s="14" t="s">
        <v>166</v>
      </c>
      <c r="BM128" s="153" t="s">
        <v>1315</v>
      </c>
    </row>
    <row r="129" spans="2:65" s="1" customFormat="1" ht="24.25" customHeight="1">
      <c r="B129" s="140"/>
      <c r="C129" s="141" t="s">
        <v>171</v>
      </c>
      <c r="D129" s="141" t="s">
        <v>162</v>
      </c>
      <c r="E129" s="142" t="s">
        <v>1316</v>
      </c>
      <c r="F129" s="143" t="s">
        <v>1317</v>
      </c>
      <c r="G129" s="144" t="s">
        <v>269</v>
      </c>
      <c r="H129" s="145">
        <v>4</v>
      </c>
      <c r="I129" s="146"/>
      <c r="J129" s="147">
        <f>ROUND(I129*H129,2)</f>
        <v>0</v>
      </c>
      <c r="K129" s="148"/>
      <c r="L129" s="29"/>
      <c r="M129" s="149" t="s">
        <v>1</v>
      </c>
      <c r="N129" s="150" t="s">
        <v>39</v>
      </c>
      <c r="P129" s="151">
        <f>O129*H129</f>
        <v>0</v>
      </c>
      <c r="Q129" s="151">
        <v>0</v>
      </c>
      <c r="R129" s="151">
        <f>Q129*H129</f>
        <v>0</v>
      </c>
      <c r="S129" s="151">
        <v>0</v>
      </c>
      <c r="T129" s="152">
        <f>S129*H129</f>
        <v>0</v>
      </c>
      <c r="AR129" s="153" t="s">
        <v>166</v>
      </c>
      <c r="AT129" s="153" t="s">
        <v>162</v>
      </c>
      <c r="AU129" s="153" t="s">
        <v>85</v>
      </c>
      <c r="AY129" s="14" t="s">
        <v>160</v>
      </c>
      <c r="BE129" s="154">
        <f>IF(N129="základná",J129,0)</f>
        <v>0</v>
      </c>
      <c r="BF129" s="154">
        <f>IF(N129="znížená",J129,0)</f>
        <v>0</v>
      </c>
      <c r="BG129" s="154">
        <f>IF(N129="zákl. prenesená",J129,0)</f>
        <v>0</v>
      </c>
      <c r="BH129" s="154">
        <f>IF(N129="zníž. prenesená",J129,0)</f>
        <v>0</v>
      </c>
      <c r="BI129" s="154">
        <f>IF(N129="nulová",J129,0)</f>
        <v>0</v>
      </c>
      <c r="BJ129" s="14" t="s">
        <v>85</v>
      </c>
      <c r="BK129" s="154">
        <f>ROUND(I129*H129,2)</f>
        <v>0</v>
      </c>
      <c r="BL129" s="14" t="s">
        <v>166</v>
      </c>
      <c r="BM129" s="153" t="s">
        <v>1318</v>
      </c>
    </row>
    <row r="130" spans="2:65" s="1" customFormat="1" ht="24.25" customHeight="1">
      <c r="B130" s="140"/>
      <c r="C130" s="141" t="s">
        <v>166</v>
      </c>
      <c r="D130" s="141" t="s">
        <v>162</v>
      </c>
      <c r="E130" s="142" t="s">
        <v>1319</v>
      </c>
      <c r="F130" s="143" t="s">
        <v>1320</v>
      </c>
      <c r="G130" s="144" t="s">
        <v>269</v>
      </c>
      <c r="H130" s="145">
        <v>3</v>
      </c>
      <c r="I130" s="146"/>
      <c r="J130" s="147">
        <f>ROUND(I130*H130,2)</f>
        <v>0</v>
      </c>
      <c r="K130" s="148"/>
      <c r="L130" s="29"/>
      <c r="M130" s="149" t="s">
        <v>1</v>
      </c>
      <c r="N130" s="150" t="s">
        <v>39</v>
      </c>
      <c r="P130" s="151">
        <f>O130*H130</f>
        <v>0</v>
      </c>
      <c r="Q130" s="151">
        <v>0</v>
      </c>
      <c r="R130" s="151">
        <f>Q130*H130</f>
        <v>0</v>
      </c>
      <c r="S130" s="151">
        <v>0</v>
      </c>
      <c r="T130" s="152">
        <f>S130*H130</f>
        <v>0</v>
      </c>
      <c r="AR130" s="153" t="s">
        <v>166</v>
      </c>
      <c r="AT130" s="153" t="s">
        <v>162</v>
      </c>
      <c r="AU130" s="153" t="s">
        <v>85</v>
      </c>
      <c r="AY130" s="14" t="s">
        <v>160</v>
      </c>
      <c r="BE130" s="154">
        <f>IF(N130="základná",J130,0)</f>
        <v>0</v>
      </c>
      <c r="BF130" s="154">
        <f>IF(N130="znížená",J130,0)</f>
        <v>0</v>
      </c>
      <c r="BG130" s="154">
        <f>IF(N130="zákl. prenesená",J130,0)</f>
        <v>0</v>
      </c>
      <c r="BH130" s="154">
        <f>IF(N130="zníž. prenesená",J130,0)</f>
        <v>0</v>
      </c>
      <c r="BI130" s="154">
        <f>IF(N130="nulová",J130,0)</f>
        <v>0</v>
      </c>
      <c r="BJ130" s="14" t="s">
        <v>85</v>
      </c>
      <c r="BK130" s="154">
        <f>ROUND(I130*H130,2)</f>
        <v>0</v>
      </c>
      <c r="BL130" s="14" t="s">
        <v>166</v>
      </c>
      <c r="BM130" s="153" t="s">
        <v>1321</v>
      </c>
    </row>
    <row r="131" spans="2:65" s="11" customFormat="1" ht="22.75" customHeight="1">
      <c r="B131" s="128"/>
      <c r="D131" s="129" t="s">
        <v>72</v>
      </c>
      <c r="E131" s="138" t="s">
        <v>1322</v>
      </c>
      <c r="F131" s="138" t="s">
        <v>1323</v>
      </c>
      <c r="I131" s="131"/>
      <c r="J131" s="139">
        <f>BK131</f>
        <v>0</v>
      </c>
      <c r="L131" s="128"/>
      <c r="M131" s="133"/>
      <c r="P131" s="134">
        <f>SUM(P132:P265)</f>
        <v>0</v>
      </c>
      <c r="R131" s="134">
        <f>SUM(R132:R265)</f>
        <v>1.4180020000000002</v>
      </c>
      <c r="T131" s="135">
        <f>SUM(T132:T265)</f>
        <v>0</v>
      </c>
      <c r="AR131" s="129" t="s">
        <v>171</v>
      </c>
      <c r="AT131" s="136" t="s">
        <v>72</v>
      </c>
      <c r="AU131" s="136" t="s">
        <v>80</v>
      </c>
      <c r="AY131" s="129" t="s">
        <v>160</v>
      </c>
      <c r="BK131" s="137">
        <f>SUM(BK132:BK265)</f>
        <v>0</v>
      </c>
    </row>
    <row r="132" spans="2:65" s="1" customFormat="1" ht="24.25" customHeight="1">
      <c r="B132" s="140"/>
      <c r="C132" s="141" t="s">
        <v>178</v>
      </c>
      <c r="D132" s="141" t="s">
        <v>162</v>
      </c>
      <c r="E132" s="142" t="s">
        <v>1324</v>
      </c>
      <c r="F132" s="143" t="s">
        <v>1325</v>
      </c>
      <c r="G132" s="144" t="s">
        <v>253</v>
      </c>
      <c r="H132" s="145">
        <v>106</v>
      </c>
      <c r="I132" s="146"/>
      <c r="J132" s="147">
        <f t="shared" ref="J132:J163" si="0">ROUND(I132*H132,2)</f>
        <v>0</v>
      </c>
      <c r="K132" s="148"/>
      <c r="L132" s="29"/>
      <c r="M132" s="149" t="s">
        <v>1</v>
      </c>
      <c r="N132" s="150" t="s">
        <v>39</v>
      </c>
      <c r="P132" s="151">
        <f t="shared" ref="P132:P163" si="1">O132*H132</f>
        <v>0</v>
      </c>
      <c r="Q132" s="151">
        <v>0</v>
      </c>
      <c r="R132" s="151">
        <f t="shared" ref="R132:R163" si="2">Q132*H132</f>
        <v>0</v>
      </c>
      <c r="S132" s="151">
        <v>0</v>
      </c>
      <c r="T132" s="152">
        <f t="shared" ref="T132:T163" si="3">S132*H132</f>
        <v>0</v>
      </c>
      <c r="AR132" s="153" t="s">
        <v>423</v>
      </c>
      <c r="AT132" s="153" t="s">
        <v>162</v>
      </c>
      <c r="AU132" s="153" t="s">
        <v>85</v>
      </c>
      <c r="AY132" s="14" t="s">
        <v>160</v>
      </c>
      <c r="BE132" s="154">
        <f t="shared" ref="BE132:BE163" si="4">IF(N132="základná",J132,0)</f>
        <v>0</v>
      </c>
      <c r="BF132" s="154">
        <f t="shared" ref="BF132:BF163" si="5">IF(N132="znížená",J132,0)</f>
        <v>0</v>
      </c>
      <c r="BG132" s="154">
        <f t="shared" ref="BG132:BG163" si="6">IF(N132="zákl. prenesená",J132,0)</f>
        <v>0</v>
      </c>
      <c r="BH132" s="154">
        <f t="shared" ref="BH132:BH163" si="7">IF(N132="zníž. prenesená",J132,0)</f>
        <v>0</v>
      </c>
      <c r="BI132" s="154">
        <f t="shared" ref="BI132:BI163" si="8">IF(N132="nulová",J132,0)</f>
        <v>0</v>
      </c>
      <c r="BJ132" s="14" t="s">
        <v>85</v>
      </c>
      <c r="BK132" s="154">
        <f t="shared" ref="BK132:BK163" si="9">ROUND(I132*H132,2)</f>
        <v>0</v>
      </c>
      <c r="BL132" s="14" t="s">
        <v>423</v>
      </c>
      <c r="BM132" s="153" t="s">
        <v>1326</v>
      </c>
    </row>
    <row r="133" spans="2:65" s="1" customFormat="1" ht="33" customHeight="1">
      <c r="B133" s="140"/>
      <c r="C133" s="155" t="s">
        <v>182</v>
      </c>
      <c r="D133" s="155" t="s">
        <v>220</v>
      </c>
      <c r="E133" s="156" t="s">
        <v>1327</v>
      </c>
      <c r="F133" s="157" t="s">
        <v>1328</v>
      </c>
      <c r="G133" s="158" t="s">
        <v>253</v>
      </c>
      <c r="H133" s="159">
        <v>106</v>
      </c>
      <c r="I133" s="160"/>
      <c r="J133" s="161">
        <f t="shared" si="0"/>
        <v>0</v>
      </c>
      <c r="K133" s="162"/>
      <c r="L133" s="163"/>
      <c r="M133" s="164" t="s">
        <v>1</v>
      </c>
      <c r="N133" s="165" t="s">
        <v>39</v>
      </c>
      <c r="P133" s="151">
        <f t="shared" si="1"/>
        <v>0</v>
      </c>
      <c r="Q133" s="151">
        <v>4.4000000000000002E-4</v>
      </c>
      <c r="R133" s="151">
        <f t="shared" si="2"/>
        <v>4.6640000000000001E-2</v>
      </c>
      <c r="S133" s="151">
        <v>0</v>
      </c>
      <c r="T133" s="152">
        <f t="shared" si="3"/>
        <v>0</v>
      </c>
      <c r="AR133" s="153" t="s">
        <v>696</v>
      </c>
      <c r="AT133" s="153" t="s">
        <v>220</v>
      </c>
      <c r="AU133" s="153" t="s">
        <v>85</v>
      </c>
      <c r="AY133" s="14" t="s">
        <v>160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4" t="s">
        <v>85</v>
      </c>
      <c r="BK133" s="154">
        <f t="shared" si="9"/>
        <v>0</v>
      </c>
      <c r="BL133" s="14" t="s">
        <v>696</v>
      </c>
      <c r="BM133" s="153" t="s">
        <v>1329</v>
      </c>
    </row>
    <row r="134" spans="2:65" s="1" customFormat="1" ht="24.25" customHeight="1">
      <c r="B134" s="140"/>
      <c r="C134" s="155" t="s">
        <v>186</v>
      </c>
      <c r="D134" s="155" t="s">
        <v>220</v>
      </c>
      <c r="E134" s="156" t="s">
        <v>1330</v>
      </c>
      <c r="F134" s="157" t="s">
        <v>1331</v>
      </c>
      <c r="G134" s="158" t="s">
        <v>269</v>
      </c>
      <c r="H134" s="159">
        <v>106</v>
      </c>
      <c r="I134" s="160"/>
      <c r="J134" s="161">
        <f t="shared" si="0"/>
        <v>0</v>
      </c>
      <c r="K134" s="162"/>
      <c r="L134" s="163"/>
      <c r="M134" s="164" t="s">
        <v>1</v>
      </c>
      <c r="N134" s="165" t="s">
        <v>39</v>
      </c>
      <c r="P134" s="151">
        <f t="shared" si="1"/>
        <v>0</v>
      </c>
      <c r="Q134" s="151">
        <v>1E-3</v>
      </c>
      <c r="R134" s="151">
        <f t="shared" si="2"/>
        <v>0.106</v>
      </c>
      <c r="S134" s="151">
        <v>0</v>
      </c>
      <c r="T134" s="152">
        <f t="shared" si="3"/>
        <v>0</v>
      </c>
      <c r="AR134" s="153" t="s">
        <v>696</v>
      </c>
      <c r="AT134" s="153" t="s">
        <v>220</v>
      </c>
      <c r="AU134" s="153" t="s">
        <v>85</v>
      </c>
      <c r="AY134" s="14" t="s">
        <v>160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4" t="s">
        <v>85</v>
      </c>
      <c r="BK134" s="154">
        <f t="shared" si="9"/>
        <v>0</v>
      </c>
      <c r="BL134" s="14" t="s">
        <v>696</v>
      </c>
      <c r="BM134" s="153" t="s">
        <v>1332</v>
      </c>
    </row>
    <row r="135" spans="2:65" s="1" customFormat="1" ht="24.25" customHeight="1">
      <c r="B135" s="140"/>
      <c r="C135" s="141" t="s">
        <v>190</v>
      </c>
      <c r="D135" s="141" t="s">
        <v>162</v>
      </c>
      <c r="E135" s="142" t="s">
        <v>1333</v>
      </c>
      <c r="F135" s="143" t="s">
        <v>1334</v>
      </c>
      <c r="G135" s="144" t="s">
        <v>269</v>
      </c>
      <c r="H135" s="145">
        <v>20</v>
      </c>
      <c r="I135" s="146"/>
      <c r="J135" s="147">
        <f t="shared" si="0"/>
        <v>0</v>
      </c>
      <c r="K135" s="148"/>
      <c r="L135" s="29"/>
      <c r="M135" s="149" t="s">
        <v>1</v>
      </c>
      <c r="N135" s="150" t="s">
        <v>39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423</v>
      </c>
      <c r="AT135" s="153" t="s">
        <v>162</v>
      </c>
      <c r="AU135" s="153" t="s">
        <v>85</v>
      </c>
      <c r="AY135" s="14" t="s">
        <v>160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4" t="s">
        <v>85</v>
      </c>
      <c r="BK135" s="154">
        <f t="shared" si="9"/>
        <v>0</v>
      </c>
      <c r="BL135" s="14" t="s">
        <v>423</v>
      </c>
      <c r="BM135" s="153" t="s">
        <v>1335</v>
      </c>
    </row>
    <row r="136" spans="2:65" s="1" customFormat="1" ht="16.5" customHeight="1">
      <c r="B136" s="140"/>
      <c r="C136" s="155" t="s">
        <v>194</v>
      </c>
      <c r="D136" s="155" t="s">
        <v>220</v>
      </c>
      <c r="E136" s="156" t="s">
        <v>1336</v>
      </c>
      <c r="F136" s="157" t="s">
        <v>1337</v>
      </c>
      <c r="G136" s="158" t="s">
        <v>269</v>
      </c>
      <c r="H136" s="159">
        <v>20</v>
      </c>
      <c r="I136" s="160"/>
      <c r="J136" s="161">
        <f t="shared" si="0"/>
        <v>0</v>
      </c>
      <c r="K136" s="162"/>
      <c r="L136" s="163"/>
      <c r="M136" s="164" t="s">
        <v>1</v>
      </c>
      <c r="N136" s="165" t="s">
        <v>39</v>
      </c>
      <c r="P136" s="151">
        <f t="shared" si="1"/>
        <v>0</v>
      </c>
      <c r="Q136" s="151">
        <v>3.0000000000000001E-5</v>
      </c>
      <c r="R136" s="151">
        <f t="shared" si="2"/>
        <v>6.0000000000000006E-4</v>
      </c>
      <c r="S136" s="151">
        <v>0</v>
      </c>
      <c r="T136" s="152">
        <f t="shared" si="3"/>
        <v>0</v>
      </c>
      <c r="AR136" s="153" t="s">
        <v>696</v>
      </c>
      <c r="AT136" s="153" t="s">
        <v>220</v>
      </c>
      <c r="AU136" s="153" t="s">
        <v>85</v>
      </c>
      <c r="AY136" s="14" t="s">
        <v>160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4" t="s">
        <v>85</v>
      </c>
      <c r="BK136" s="154">
        <f t="shared" si="9"/>
        <v>0</v>
      </c>
      <c r="BL136" s="14" t="s">
        <v>696</v>
      </c>
      <c r="BM136" s="153" t="s">
        <v>1338</v>
      </c>
    </row>
    <row r="137" spans="2:65" s="1" customFormat="1" ht="24.25" customHeight="1">
      <c r="B137" s="140"/>
      <c r="C137" s="141" t="s">
        <v>198</v>
      </c>
      <c r="D137" s="141" t="s">
        <v>162</v>
      </c>
      <c r="E137" s="142" t="s">
        <v>1339</v>
      </c>
      <c r="F137" s="143" t="s">
        <v>1340</v>
      </c>
      <c r="G137" s="144" t="s">
        <v>269</v>
      </c>
      <c r="H137" s="145">
        <v>25</v>
      </c>
      <c r="I137" s="146"/>
      <c r="J137" s="147">
        <f t="shared" si="0"/>
        <v>0</v>
      </c>
      <c r="K137" s="148"/>
      <c r="L137" s="29"/>
      <c r="M137" s="149" t="s">
        <v>1</v>
      </c>
      <c r="N137" s="150" t="s">
        <v>39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423</v>
      </c>
      <c r="AT137" s="153" t="s">
        <v>162</v>
      </c>
      <c r="AU137" s="153" t="s">
        <v>85</v>
      </c>
      <c r="AY137" s="14" t="s">
        <v>160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4" t="s">
        <v>85</v>
      </c>
      <c r="BK137" s="154">
        <f t="shared" si="9"/>
        <v>0</v>
      </c>
      <c r="BL137" s="14" t="s">
        <v>423</v>
      </c>
      <c r="BM137" s="153" t="s">
        <v>1341</v>
      </c>
    </row>
    <row r="138" spans="2:65" s="1" customFormat="1" ht="24.25" customHeight="1">
      <c r="B138" s="140"/>
      <c r="C138" s="155" t="s">
        <v>202</v>
      </c>
      <c r="D138" s="155" t="s">
        <v>220</v>
      </c>
      <c r="E138" s="156" t="s">
        <v>1342</v>
      </c>
      <c r="F138" s="157" t="s">
        <v>1343</v>
      </c>
      <c r="G138" s="158" t="s">
        <v>269</v>
      </c>
      <c r="H138" s="159">
        <v>25</v>
      </c>
      <c r="I138" s="160"/>
      <c r="J138" s="161">
        <f t="shared" si="0"/>
        <v>0</v>
      </c>
      <c r="K138" s="162"/>
      <c r="L138" s="163"/>
      <c r="M138" s="164" t="s">
        <v>1</v>
      </c>
      <c r="N138" s="165" t="s">
        <v>39</v>
      </c>
      <c r="P138" s="151">
        <f t="shared" si="1"/>
        <v>0</v>
      </c>
      <c r="Q138" s="151">
        <v>1E-4</v>
      </c>
      <c r="R138" s="151">
        <f t="shared" si="2"/>
        <v>2.5000000000000001E-3</v>
      </c>
      <c r="S138" s="151">
        <v>0</v>
      </c>
      <c r="T138" s="152">
        <f t="shared" si="3"/>
        <v>0</v>
      </c>
      <c r="AR138" s="153" t="s">
        <v>696</v>
      </c>
      <c r="AT138" s="153" t="s">
        <v>220</v>
      </c>
      <c r="AU138" s="153" t="s">
        <v>85</v>
      </c>
      <c r="AY138" s="14" t="s">
        <v>160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4" t="s">
        <v>85</v>
      </c>
      <c r="BK138" s="154">
        <f t="shared" si="9"/>
        <v>0</v>
      </c>
      <c r="BL138" s="14" t="s">
        <v>696</v>
      </c>
      <c r="BM138" s="153" t="s">
        <v>1344</v>
      </c>
    </row>
    <row r="139" spans="2:65" s="1" customFormat="1" ht="24.25" customHeight="1">
      <c r="B139" s="140"/>
      <c r="C139" s="141" t="s">
        <v>206</v>
      </c>
      <c r="D139" s="141" t="s">
        <v>162</v>
      </c>
      <c r="E139" s="142" t="s">
        <v>1345</v>
      </c>
      <c r="F139" s="143" t="s">
        <v>1346</v>
      </c>
      <c r="G139" s="144" t="s">
        <v>269</v>
      </c>
      <c r="H139" s="145">
        <v>15</v>
      </c>
      <c r="I139" s="146"/>
      <c r="J139" s="147">
        <f t="shared" si="0"/>
        <v>0</v>
      </c>
      <c r="K139" s="148"/>
      <c r="L139" s="29"/>
      <c r="M139" s="149" t="s">
        <v>1</v>
      </c>
      <c r="N139" s="150" t="s">
        <v>39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423</v>
      </c>
      <c r="AT139" s="153" t="s">
        <v>162</v>
      </c>
      <c r="AU139" s="153" t="s">
        <v>85</v>
      </c>
      <c r="AY139" s="14" t="s">
        <v>160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4" t="s">
        <v>85</v>
      </c>
      <c r="BK139" s="154">
        <f t="shared" si="9"/>
        <v>0</v>
      </c>
      <c r="BL139" s="14" t="s">
        <v>423</v>
      </c>
      <c r="BM139" s="153" t="s">
        <v>1347</v>
      </c>
    </row>
    <row r="140" spans="2:65" s="1" customFormat="1" ht="24.25" customHeight="1">
      <c r="B140" s="140"/>
      <c r="C140" s="155" t="s">
        <v>211</v>
      </c>
      <c r="D140" s="155" t="s">
        <v>220</v>
      </c>
      <c r="E140" s="156" t="s">
        <v>1348</v>
      </c>
      <c r="F140" s="157" t="s">
        <v>1349</v>
      </c>
      <c r="G140" s="158" t="s">
        <v>269</v>
      </c>
      <c r="H140" s="159">
        <v>15</v>
      </c>
      <c r="I140" s="160"/>
      <c r="J140" s="161">
        <f t="shared" si="0"/>
        <v>0</v>
      </c>
      <c r="K140" s="162"/>
      <c r="L140" s="163"/>
      <c r="M140" s="164" t="s">
        <v>1</v>
      </c>
      <c r="N140" s="165" t="s">
        <v>39</v>
      </c>
      <c r="P140" s="151">
        <f t="shared" si="1"/>
        <v>0</v>
      </c>
      <c r="Q140" s="151">
        <v>1.7000000000000001E-4</v>
      </c>
      <c r="R140" s="151">
        <f t="shared" si="2"/>
        <v>2.5500000000000002E-3</v>
      </c>
      <c r="S140" s="151">
        <v>0</v>
      </c>
      <c r="T140" s="152">
        <f t="shared" si="3"/>
        <v>0</v>
      </c>
      <c r="AR140" s="153" t="s">
        <v>696</v>
      </c>
      <c r="AT140" s="153" t="s">
        <v>220</v>
      </c>
      <c r="AU140" s="153" t="s">
        <v>85</v>
      </c>
      <c r="AY140" s="14" t="s">
        <v>160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4" t="s">
        <v>85</v>
      </c>
      <c r="BK140" s="154">
        <f t="shared" si="9"/>
        <v>0</v>
      </c>
      <c r="BL140" s="14" t="s">
        <v>696</v>
      </c>
      <c r="BM140" s="153" t="s">
        <v>1350</v>
      </c>
    </row>
    <row r="141" spans="2:65" s="1" customFormat="1" ht="37.75" customHeight="1">
      <c r="B141" s="140"/>
      <c r="C141" s="141" t="s">
        <v>215</v>
      </c>
      <c r="D141" s="141" t="s">
        <v>162</v>
      </c>
      <c r="E141" s="142" t="s">
        <v>1351</v>
      </c>
      <c r="F141" s="143" t="s">
        <v>1352</v>
      </c>
      <c r="G141" s="144" t="s">
        <v>269</v>
      </c>
      <c r="H141" s="145">
        <v>15</v>
      </c>
      <c r="I141" s="146"/>
      <c r="J141" s="147">
        <f t="shared" si="0"/>
        <v>0</v>
      </c>
      <c r="K141" s="148"/>
      <c r="L141" s="29"/>
      <c r="M141" s="149" t="s">
        <v>1</v>
      </c>
      <c r="N141" s="150" t="s">
        <v>39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423</v>
      </c>
      <c r="AT141" s="153" t="s">
        <v>162</v>
      </c>
      <c r="AU141" s="153" t="s">
        <v>85</v>
      </c>
      <c r="AY141" s="14" t="s">
        <v>160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4" t="s">
        <v>85</v>
      </c>
      <c r="BK141" s="154">
        <f t="shared" si="9"/>
        <v>0</v>
      </c>
      <c r="BL141" s="14" t="s">
        <v>423</v>
      </c>
      <c r="BM141" s="153" t="s">
        <v>1353</v>
      </c>
    </row>
    <row r="142" spans="2:65" s="1" customFormat="1" ht="16.5" customHeight="1">
      <c r="B142" s="140"/>
      <c r="C142" s="155" t="s">
        <v>219</v>
      </c>
      <c r="D142" s="155" t="s">
        <v>220</v>
      </c>
      <c r="E142" s="156" t="s">
        <v>1354</v>
      </c>
      <c r="F142" s="157" t="s">
        <v>1355</v>
      </c>
      <c r="G142" s="158" t="s">
        <v>269</v>
      </c>
      <c r="H142" s="159">
        <v>15</v>
      </c>
      <c r="I142" s="160"/>
      <c r="J142" s="161">
        <f t="shared" si="0"/>
        <v>0</v>
      </c>
      <c r="K142" s="162"/>
      <c r="L142" s="163"/>
      <c r="M142" s="164" t="s">
        <v>1</v>
      </c>
      <c r="N142" s="165" t="s">
        <v>39</v>
      </c>
      <c r="P142" s="151">
        <f t="shared" si="1"/>
        <v>0</v>
      </c>
      <c r="Q142" s="151">
        <v>1.6000000000000001E-4</v>
      </c>
      <c r="R142" s="151">
        <f t="shared" si="2"/>
        <v>2.4000000000000002E-3</v>
      </c>
      <c r="S142" s="151">
        <v>0</v>
      </c>
      <c r="T142" s="152">
        <f t="shared" si="3"/>
        <v>0</v>
      </c>
      <c r="AR142" s="153" t="s">
        <v>696</v>
      </c>
      <c r="AT142" s="153" t="s">
        <v>220</v>
      </c>
      <c r="AU142" s="153" t="s">
        <v>85</v>
      </c>
      <c r="AY142" s="14" t="s">
        <v>160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4" t="s">
        <v>85</v>
      </c>
      <c r="BK142" s="154">
        <f t="shared" si="9"/>
        <v>0</v>
      </c>
      <c r="BL142" s="14" t="s">
        <v>696</v>
      </c>
      <c r="BM142" s="153" t="s">
        <v>1356</v>
      </c>
    </row>
    <row r="143" spans="2:65" s="1" customFormat="1" ht="21.75" customHeight="1">
      <c r="B143" s="140"/>
      <c r="C143" s="141" t="s">
        <v>224</v>
      </c>
      <c r="D143" s="141" t="s">
        <v>162</v>
      </c>
      <c r="E143" s="142" t="s">
        <v>1357</v>
      </c>
      <c r="F143" s="143" t="s">
        <v>1358</v>
      </c>
      <c r="G143" s="144" t="s">
        <v>269</v>
      </c>
      <c r="H143" s="145">
        <v>36</v>
      </c>
      <c r="I143" s="146"/>
      <c r="J143" s="147">
        <f t="shared" si="0"/>
        <v>0</v>
      </c>
      <c r="K143" s="148"/>
      <c r="L143" s="29"/>
      <c r="M143" s="149" t="s">
        <v>1</v>
      </c>
      <c r="N143" s="150" t="s">
        <v>39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423</v>
      </c>
      <c r="AT143" s="153" t="s">
        <v>162</v>
      </c>
      <c r="AU143" s="153" t="s">
        <v>85</v>
      </c>
      <c r="AY143" s="14" t="s">
        <v>160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4" t="s">
        <v>85</v>
      </c>
      <c r="BK143" s="154">
        <f t="shared" si="9"/>
        <v>0</v>
      </c>
      <c r="BL143" s="14" t="s">
        <v>423</v>
      </c>
      <c r="BM143" s="153" t="s">
        <v>1359</v>
      </c>
    </row>
    <row r="144" spans="2:65" s="1" customFormat="1" ht="24.25" customHeight="1">
      <c r="B144" s="140"/>
      <c r="C144" s="155" t="s">
        <v>230</v>
      </c>
      <c r="D144" s="155" t="s">
        <v>220</v>
      </c>
      <c r="E144" s="156" t="s">
        <v>1360</v>
      </c>
      <c r="F144" s="157" t="s">
        <v>1361</v>
      </c>
      <c r="G144" s="158" t="s">
        <v>269</v>
      </c>
      <c r="H144" s="159">
        <v>36</v>
      </c>
      <c r="I144" s="160"/>
      <c r="J144" s="161">
        <f t="shared" si="0"/>
        <v>0</v>
      </c>
      <c r="K144" s="162"/>
      <c r="L144" s="163"/>
      <c r="M144" s="164" t="s">
        <v>1</v>
      </c>
      <c r="N144" s="165" t="s">
        <v>39</v>
      </c>
      <c r="P144" s="151">
        <f t="shared" si="1"/>
        <v>0</v>
      </c>
      <c r="Q144" s="151">
        <v>1.3999999999999999E-4</v>
      </c>
      <c r="R144" s="151">
        <f t="shared" si="2"/>
        <v>5.0399999999999993E-3</v>
      </c>
      <c r="S144" s="151">
        <v>0</v>
      </c>
      <c r="T144" s="152">
        <f t="shared" si="3"/>
        <v>0</v>
      </c>
      <c r="AR144" s="153" t="s">
        <v>696</v>
      </c>
      <c r="AT144" s="153" t="s">
        <v>220</v>
      </c>
      <c r="AU144" s="153" t="s">
        <v>85</v>
      </c>
      <c r="AY144" s="14" t="s">
        <v>160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4" t="s">
        <v>85</v>
      </c>
      <c r="BK144" s="154">
        <f t="shared" si="9"/>
        <v>0</v>
      </c>
      <c r="BL144" s="14" t="s">
        <v>696</v>
      </c>
      <c r="BM144" s="153" t="s">
        <v>1362</v>
      </c>
    </row>
    <row r="145" spans="2:65" s="1" customFormat="1" ht="24.25" customHeight="1">
      <c r="B145" s="140"/>
      <c r="C145" s="141" t="s">
        <v>234</v>
      </c>
      <c r="D145" s="141" t="s">
        <v>162</v>
      </c>
      <c r="E145" s="142" t="s">
        <v>1363</v>
      </c>
      <c r="F145" s="143" t="s">
        <v>1364</v>
      </c>
      <c r="G145" s="144" t="s">
        <v>269</v>
      </c>
      <c r="H145" s="145">
        <v>20</v>
      </c>
      <c r="I145" s="146"/>
      <c r="J145" s="147">
        <f t="shared" si="0"/>
        <v>0</v>
      </c>
      <c r="K145" s="148"/>
      <c r="L145" s="29"/>
      <c r="M145" s="149" t="s">
        <v>1</v>
      </c>
      <c r="N145" s="150" t="s">
        <v>39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AR145" s="153" t="s">
        <v>423</v>
      </c>
      <c r="AT145" s="153" t="s">
        <v>162</v>
      </c>
      <c r="AU145" s="153" t="s">
        <v>85</v>
      </c>
      <c r="AY145" s="14" t="s">
        <v>160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4" t="s">
        <v>85</v>
      </c>
      <c r="BK145" s="154">
        <f t="shared" si="9"/>
        <v>0</v>
      </c>
      <c r="BL145" s="14" t="s">
        <v>423</v>
      </c>
      <c r="BM145" s="153" t="s">
        <v>1365</v>
      </c>
    </row>
    <row r="146" spans="2:65" s="1" customFormat="1" ht="16.5" customHeight="1">
      <c r="B146" s="140"/>
      <c r="C146" s="155" t="s">
        <v>238</v>
      </c>
      <c r="D146" s="155" t="s">
        <v>220</v>
      </c>
      <c r="E146" s="156" t="s">
        <v>1366</v>
      </c>
      <c r="F146" s="157" t="s">
        <v>1367</v>
      </c>
      <c r="G146" s="158" t="s">
        <v>269</v>
      </c>
      <c r="H146" s="159">
        <v>20</v>
      </c>
      <c r="I146" s="160"/>
      <c r="J146" s="161">
        <f t="shared" si="0"/>
        <v>0</v>
      </c>
      <c r="K146" s="162"/>
      <c r="L146" s="163"/>
      <c r="M146" s="164" t="s">
        <v>1</v>
      </c>
      <c r="N146" s="165" t="s">
        <v>39</v>
      </c>
      <c r="P146" s="151">
        <f t="shared" si="1"/>
        <v>0</v>
      </c>
      <c r="Q146" s="151">
        <v>1.0000000000000001E-5</v>
      </c>
      <c r="R146" s="151">
        <f t="shared" si="2"/>
        <v>2.0000000000000001E-4</v>
      </c>
      <c r="S146" s="151">
        <v>0</v>
      </c>
      <c r="T146" s="152">
        <f t="shared" si="3"/>
        <v>0</v>
      </c>
      <c r="AR146" s="153" t="s">
        <v>696</v>
      </c>
      <c r="AT146" s="153" t="s">
        <v>220</v>
      </c>
      <c r="AU146" s="153" t="s">
        <v>85</v>
      </c>
      <c r="AY146" s="14" t="s">
        <v>160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4" t="s">
        <v>85</v>
      </c>
      <c r="BK146" s="154">
        <f t="shared" si="9"/>
        <v>0</v>
      </c>
      <c r="BL146" s="14" t="s">
        <v>696</v>
      </c>
      <c r="BM146" s="153" t="s">
        <v>1368</v>
      </c>
    </row>
    <row r="147" spans="2:65" s="1" customFormat="1" ht="24.25" customHeight="1">
      <c r="B147" s="140"/>
      <c r="C147" s="141" t="s">
        <v>242</v>
      </c>
      <c r="D147" s="141" t="s">
        <v>162</v>
      </c>
      <c r="E147" s="142" t="s">
        <v>1369</v>
      </c>
      <c r="F147" s="143" t="s">
        <v>1370</v>
      </c>
      <c r="G147" s="144" t="s">
        <v>269</v>
      </c>
      <c r="H147" s="145">
        <v>40</v>
      </c>
      <c r="I147" s="146"/>
      <c r="J147" s="147">
        <f t="shared" si="0"/>
        <v>0</v>
      </c>
      <c r="K147" s="148"/>
      <c r="L147" s="29"/>
      <c r="M147" s="149" t="s">
        <v>1</v>
      </c>
      <c r="N147" s="150" t="s">
        <v>39</v>
      </c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AR147" s="153" t="s">
        <v>423</v>
      </c>
      <c r="AT147" s="153" t="s">
        <v>162</v>
      </c>
      <c r="AU147" s="153" t="s">
        <v>85</v>
      </c>
      <c r="AY147" s="14" t="s">
        <v>160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4" t="s">
        <v>85</v>
      </c>
      <c r="BK147" s="154">
        <f t="shared" si="9"/>
        <v>0</v>
      </c>
      <c r="BL147" s="14" t="s">
        <v>423</v>
      </c>
      <c r="BM147" s="153" t="s">
        <v>1371</v>
      </c>
    </row>
    <row r="148" spans="2:65" s="1" customFormat="1" ht="16.5" customHeight="1">
      <c r="B148" s="140"/>
      <c r="C148" s="155" t="s">
        <v>246</v>
      </c>
      <c r="D148" s="155" t="s">
        <v>220</v>
      </c>
      <c r="E148" s="156" t="s">
        <v>1372</v>
      </c>
      <c r="F148" s="157" t="s">
        <v>1373</v>
      </c>
      <c r="G148" s="158" t="s">
        <v>269</v>
      </c>
      <c r="H148" s="159">
        <v>40</v>
      </c>
      <c r="I148" s="160"/>
      <c r="J148" s="161">
        <f t="shared" si="0"/>
        <v>0</v>
      </c>
      <c r="K148" s="162"/>
      <c r="L148" s="163"/>
      <c r="M148" s="164" t="s">
        <v>1</v>
      </c>
      <c r="N148" s="165" t="s">
        <v>39</v>
      </c>
      <c r="P148" s="151">
        <f t="shared" si="1"/>
        <v>0</v>
      </c>
      <c r="Q148" s="151">
        <v>3.0000000000000001E-5</v>
      </c>
      <c r="R148" s="151">
        <f t="shared" si="2"/>
        <v>1.2000000000000001E-3</v>
      </c>
      <c r="S148" s="151">
        <v>0</v>
      </c>
      <c r="T148" s="152">
        <f t="shared" si="3"/>
        <v>0</v>
      </c>
      <c r="AR148" s="153" t="s">
        <v>696</v>
      </c>
      <c r="AT148" s="153" t="s">
        <v>220</v>
      </c>
      <c r="AU148" s="153" t="s">
        <v>85</v>
      </c>
      <c r="AY148" s="14" t="s">
        <v>160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4" t="s">
        <v>85</v>
      </c>
      <c r="BK148" s="154">
        <f t="shared" si="9"/>
        <v>0</v>
      </c>
      <c r="BL148" s="14" t="s">
        <v>696</v>
      </c>
      <c r="BM148" s="153" t="s">
        <v>1374</v>
      </c>
    </row>
    <row r="149" spans="2:65" s="1" customFormat="1" ht="24.25" customHeight="1">
      <c r="B149" s="140"/>
      <c r="C149" s="141" t="s">
        <v>250</v>
      </c>
      <c r="D149" s="141" t="s">
        <v>162</v>
      </c>
      <c r="E149" s="142" t="s">
        <v>1375</v>
      </c>
      <c r="F149" s="143" t="s">
        <v>1376</v>
      </c>
      <c r="G149" s="144" t="s">
        <v>269</v>
      </c>
      <c r="H149" s="145">
        <v>100</v>
      </c>
      <c r="I149" s="146"/>
      <c r="J149" s="147">
        <f t="shared" si="0"/>
        <v>0</v>
      </c>
      <c r="K149" s="148"/>
      <c r="L149" s="29"/>
      <c r="M149" s="149" t="s">
        <v>1</v>
      </c>
      <c r="N149" s="150" t="s">
        <v>39</v>
      </c>
      <c r="P149" s="151">
        <f t="shared" si="1"/>
        <v>0</v>
      </c>
      <c r="Q149" s="151">
        <v>0</v>
      </c>
      <c r="R149" s="151">
        <f t="shared" si="2"/>
        <v>0</v>
      </c>
      <c r="S149" s="151">
        <v>0</v>
      </c>
      <c r="T149" s="152">
        <f t="shared" si="3"/>
        <v>0</v>
      </c>
      <c r="AR149" s="153" t="s">
        <v>423</v>
      </c>
      <c r="AT149" s="153" t="s">
        <v>162</v>
      </c>
      <c r="AU149" s="153" t="s">
        <v>85</v>
      </c>
      <c r="AY149" s="14" t="s">
        <v>160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4" t="s">
        <v>85</v>
      </c>
      <c r="BK149" s="154">
        <f t="shared" si="9"/>
        <v>0</v>
      </c>
      <c r="BL149" s="14" t="s">
        <v>423</v>
      </c>
      <c r="BM149" s="153" t="s">
        <v>1377</v>
      </c>
    </row>
    <row r="150" spans="2:65" s="1" customFormat="1" ht="16.5" customHeight="1">
      <c r="B150" s="140"/>
      <c r="C150" s="155" t="s">
        <v>7</v>
      </c>
      <c r="D150" s="155" t="s">
        <v>220</v>
      </c>
      <c r="E150" s="156" t="s">
        <v>1378</v>
      </c>
      <c r="F150" s="157" t="s">
        <v>1379</v>
      </c>
      <c r="G150" s="158" t="s">
        <v>269</v>
      </c>
      <c r="H150" s="159">
        <v>100</v>
      </c>
      <c r="I150" s="160"/>
      <c r="J150" s="161">
        <f t="shared" si="0"/>
        <v>0</v>
      </c>
      <c r="K150" s="162"/>
      <c r="L150" s="163"/>
      <c r="M150" s="164" t="s">
        <v>1</v>
      </c>
      <c r="N150" s="165" t="s">
        <v>39</v>
      </c>
      <c r="P150" s="151">
        <f t="shared" si="1"/>
        <v>0</v>
      </c>
      <c r="Q150" s="151">
        <v>2.0000000000000002E-5</v>
      </c>
      <c r="R150" s="151">
        <f t="shared" si="2"/>
        <v>2E-3</v>
      </c>
      <c r="S150" s="151">
        <v>0</v>
      </c>
      <c r="T150" s="152">
        <f t="shared" si="3"/>
        <v>0</v>
      </c>
      <c r="AR150" s="153" t="s">
        <v>696</v>
      </c>
      <c r="AT150" s="153" t="s">
        <v>220</v>
      </c>
      <c r="AU150" s="153" t="s">
        <v>85</v>
      </c>
      <c r="AY150" s="14" t="s">
        <v>160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4" t="s">
        <v>85</v>
      </c>
      <c r="BK150" s="154">
        <f t="shared" si="9"/>
        <v>0</v>
      </c>
      <c r="BL150" s="14" t="s">
        <v>696</v>
      </c>
      <c r="BM150" s="153" t="s">
        <v>1380</v>
      </c>
    </row>
    <row r="151" spans="2:65" s="1" customFormat="1" ht="24.25" customHeight="1">
      <c r="B151" s="140"/>
      <c r="C151" s="141" t="s">
        <v>258</v>
      </c>
      <c r="D151" s="141" t="s">
        <v>162</v>
      </c>
      <c r="E151" s="142" t="s">
        <v>1381</v>
      </c>
      <c r="F151" s="143" t="s">
        <v>1382</v>
      </c>
      <c r="G151" s="144" t="s">
        <v>269</v>
      </c>
      <c r="H151" s="145">
        <v>10</v>
      </c>
      <c r="I151" s="146"/>
      <c r="J151" s="147">
        <f t="shared" si="0"/>
        <v>0</v>
      </c>
      <c r="K151" s="148"/>
      <c r="L151" s="29"/>
      <c r="M151" s="149" t="s">
        <v>1</v>
      </c>
      <c r="N151" s="150" t="s">
        <v>39</v>
      </c>
      <c r="P151" s="151">
        <f t="shared" si="1"/>
        <v>0</v>
      </c>
      <c r="Q151" s="151">
        <v>0</v>
      </c>
      <c r="R151" s="151">
        <f t="shared" si="2"/>
        <v>0</v>
      </c>
      <c r="S151" s="151">
        <v>0</v>
      </c>
      <c r="T151" s="152">
        <f t="shared" si="3"/>
        <v>0</v>
      </c>
      <c r="AR151" s="153" t="s">
        <v>423</v>
      </c>
      <c r="AT151" s="153" t="s">
        <v>162</v>
      </c>
      <c r="AU151" s="153" t="s">
        <v>85</v>
      </c>
      <c r="AY151" s="14" t="s">
        <v>160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4" t="s">
        <v>85</v>
      </c>
      <c r="BK151" s="154">
        <f t="shared" si="9"/>
        <v>0</v>
      </c>
      <c r="BL151" s="14" t="s">
        <v>423</v>
      </c>
      <c r="BM151" s="153" t="s">
        <v>1383</v>
      </c>
    </row>
    <row r="152" spans="2:65" s="1" customFormat="1" ht="16.5" customHeight="1">
      <c r="B152" s="140"/>
      <c r="C152" s="155" t="s">
        <v>262</v>
      </c>
      <c r="D152" s="155" t="s">
        <v>220</v>
      </c>
      <c r="E152" s="156" t="s">
        <v>1384</v>
      </c>
      <c r="F152" s="157" t="s">
        <v>1385</v>
      </c>
      <c r="G152" s="158" t="s">
        <v>269</v>
      </c>
      <c r="H152" s="159">
        <v>10</v>
      </c>
      <c r="I152" s="160"/>
      <c r="J152" s="161">
        <f t="shared" si="0"/>
        <v>0</v>
      </c>
      <c r="K152" s="162"/>
      <c r="L152" s="163"/>
      <c r="M152" s="164" t="s">
        <v>1</v>
      </c>
      <c r="N152" s="165" t="s">
        <v>39</v>
      </c>
      <c r="P152" s="151">
        <f t="shared" si="1"/>
        <v>0</v>
      </c>
      <c r="Q152" s="151">
        <v>1E-4</v>
      </c>
      <c r="R152" s="151">
        <f t="shared" si="2"/>
        <v>1E-3</v>
      </c>
      <c r="S152" s="151">
        <v>0</v>
      </c>
      <c r="T152" s="152">
        <f t="shared" si="3"/>
        <v>0</v>
      </c>
      <c r="AR152" s="153" t="s">
        <v>696</v>
      </c>
      <c r="AT152" s="153" t="s">
        <v>220</v>
      </c>
      <c r="AU152" s="153" t="s">
        <v>85</v>
      </c>
      <c r="AY152" s="14" t="s">
        <v>160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4" t="s">
        <v>85</v>
      </c>
      <c r="BK152" s="154">
        <f t="shared" si="9"/>
        <v>0</v>
      </c>
      <c r="BL152" s="14" t="s">
        <v>696</v>
      </c>
      <c r="BM152" s="153" t="s">
        <v>1386</v>
      </c>
    </row>
    <row r="153" spans="2:65" s="1" customFormat="1" ht="16.5" customHeight="1">
      <c r="B153" s="140"/>
      <c r="C153" s="141" t="s">
        <v>266</v>
      </c>
      <c r="D153" s="141" t="s">
        <v>162</v>
      </c>
      <c r="E153" s="142" t="s">
        <v>1387</v>
      </c>
      <c r="F153" s="143" t="s">
        <v>1388</v>
      </c>
      <c r="G153" s="144" t="s">
        <v>269</v>
      </c>
      <c r="H153" s="145">
        <v>10</v>
      </c>
      <c r="I153" s="146"/>
      <c r="J153" s="147">
        <f t="shared" si="0"/>
        <v>0</v>
      </c>
      <c r="K153" s="148"/>
      <c r="L153" s="29"/>
      <c r="M153" s="149" t="s">
        <v>1</v>
      </c>
      <c r="N153" s="150" t="s">
        <v>39</v>
      </c>
      <c r="P153" s="151">
        <f t="shared" si="1"/>
        <v>0</v>
      </c>
      <c r="Q153" s="151">
        <v>0</v>
      </c>
      <c r="R153" s="151">
        <f t="shared" si="2"/>
        <v>0</v>
      </c>
      <c r="S153" s="151">
        <v>0</v>
      </c>
      <c r="T153" s="152">
        <f t="shared" si="3"/>
        <v>0</v>
      </c>
      <c r="AR153" s="153" t="s">
        <v>423</v>
      </c>
      <c r="AT153" s="153" t="s">
        <v>162</v>
      </c>
      <c r="AU153" s="153" t="s">
        <v>85</v>
      </c>
      <c r="AY153" s="14" t="s">
        <v>160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4" t="s">
        <v>85</v>
      </c>
      <c r="BK153" s="154">
        <f t="shared" si="9"/>
        <v>0</v>
      </c>
      <c r="BL153" s="14" t="s">
        <v>423</v>
      </c>
      <c r="BM153" s="153" t="s">
        <v>1389</v>
      </c>
    </row>
    <row r="154" spans="2:65" s="1" customFormat="1" ht="16.5" customHeight="1">
      <c r="B154" s="140"/>
      <c r="C154" s="155" t="s">
        <v>271</v>
      </c>
      <c r="D154" s="155" t="s">
        <v>220</v>
      </c>
      <c r="E154" s="156" t="s">
        <v>1384</v>
      </c>
      <c r="F154" s="157" t="s">
        <v>1385</v>
      </c>
      <c r="G154" s="158" t="s">
        <v>269</v>
      </c>
      <c r="H154" s="159">
        <v>10</v>
      </c>
      <c r="I154" s="160"/>
      <c r="J154" s="161">
        <f t="shared" si="0"/>
        <v>0</v>
      </c>
      <c r="K154" s="162"/>
      <c r="L154" s="163"/>
      <c r="M154" s="164" t="s">
        <v>1</v>
      </c>
      <c r="N154" s="165" t="s">
        <v>39</v>
      </c>
      <c r="P154" s="151">
        <f t="shared" si="1"/>
        <v>0</v>
      </c>
      <c r="Q154" s="151">
        <v>1E-4</v>
      </c>
      <c r="R154" s="151">
        <f t="shared" si="2"/>
        <v>1E-3</v>
      </c>
      <c r="S154" s="151">
        <v>0</v>
      </c>
      <c r="T154" s="152">
        <f t="shared" si="3"/>
        <v>0</v>
      </c>
      <c r="AR154" s="153" t="s">
        <v>696</v>
      </c>
      <c r="AT154" s="153" t="s">
        <v>220</v>
      </c>
      <c r="AU154" s="153" t="s">
        <v>85</v>
      </c>
      <c r="AY154" s="14" t="s">
        <v>160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4" t="s">
        <v>85</v>
      </c>
      <c r="BK154" s="154">
        <f t="shared" si="9"/>
        <v>0</v>
      </c>
      <c r="BL154" s="14" t="s">
        <v>696</v>
      </c>
      <c r="BM154" s="153" t="s">
        <v>1390</v>
      </c>
    </row>
    <row r="155" spans="2:65" s="1" customFormat="1" ht="24.25" customHeight="1">
      <c r="B155" s="140"/>
      <c r="C155" s="155" t="s">
        <v>275</v>
      </c>
      <c r="D155" s="155" t="s">
        <v>220</v>
      </c>
      <c r="E155" s="156" t="s">
        <v>1391</v>
      </c>
      <c r="F155" s="157" t="s">
        <v>1392</v>
      </c>
      <c r="G155" s="158" t="s">
        <v>269</v>
      </c>
      <c r="H155" s="159">
        <v>10</v>
      </c>
      <c r="I155" s="160"/>
      <c r="J155" s="161">
        <f t="shared" si="0"/>
        <v>0</v>
      </c>
      <c r="K155" s="162"/>
      <c r="L155" s="163"/>
      <c r="M155" s="164" t="s">
        <v>1</v>
      </c>
      <c r="N155" s="165" t="s">
        <v>39</v>
      </c>
      <c r="P155" s="151">
        <f t="shared" si="1"/>
        <v>0</v>
      </c>
      <c r="Q155" s="151">
        <v>1E-4</v>
      </c>
      <c r="R155" s="151">
        <f t="shared" si="2"/>
        <v>1E-3</v>
      </c>
      <c r="S155" s="151">
        <v>0</v>
      </c>
      <c r="T155" s="152">
        <f t="shared" si="3"/>
        <v>0</v>
      </c>
      <c r="AR155" s="153" t="s">
        <v>696</v>
      </c>
      <c r="AT155" s="153" t="s">
        <v>220</v>
      </c>
      <c r="AU155" s="153" t="s">
        <v>85</v>
      </c>
      <c r="AY155" s="14" t="s">
        <v>160</v>
      </c>
      <c r="BE155" s="154">
        <f t="shared" si="4"/>
        <v>0</v>
      </c>
      <c r="BF155" s="154">
        <f t="shared" si="5"/>
        <v>0</v>
      </c>
      <c r="BG155" s="154">
        <f t="shared" si="6"/>
        <v>0</v>
      </c>
      <c r="BH155" s="154">
        <f t="shared" si="7"/>
        <v>0</v>
      </c>
      <c r="BI155" s="154">
        <f t="shared" si="8"/>
        <v>0</v>
      </c>
      <c r="BJ155" s="14" t="s">
        <v>85</v>
      </c>
      <c r="BK155" s="154">
        <f t="shared" si="9"/>
        <v>0</v>
      </c>
      <c r="BL155" s="14" t="s">
        <v>696</v>
      </c>
      <c r="BM155" s="153" t="s">
        <v>1393</v>
      </c>
    </row>
    <row r="156" spans="2:65" s="1" customFormat="1" ht="33" customHeight="1">
      <c r="B156" s="140"/>
      <c r="C156" s="141" t="s">
        <v>280</v>
      </c>
      <c r="D156" s="141" t="s">
        <v>162</v>
      </c>
      <c r="E156" s="142" t="s">
        <v>1394</v>
      </c>
      <c r="F156" s="143" t="s">
        <v>1395</v>
      </c>
      <c r="G156" s="144" t="s">
        <v>253</v>
      </c>
      <c r="H156" s="145">
        <v>130</v>
      </c>
      <c r="I156" s="146"/>
      <c r="J156" s="147">
        <f t="shared" si="0"/>
        <v>0</v>
      </c>
      <c r="K156" s="148"/>
      <c r="L156" s="29"/>
      <c r="M156" s="149" t="s">
        <v>1</v>
      </c>
      <c r="N156" s="150" t="s">
        <v>39</v>
      </c>
      <c r="P156" s="151">
        <f t="shared" si="1"/>
        <v>0</v>
      </c>
      <c r="Q156" s="151">
        <v>0</v>
      </c>
      <c r="R156" s="151">
        <f t="shared" si="2"/>
        <v>0</v>
      </c>
      <c r="S156" s="151">
        <v>0</v>
      </c>
      <c r="T156" s="152">
        <f t="shared" si="3"/>
        <v>0</v>
      </c>
      <c r="AR156" s="153" t="s">
        <v>423</v>
      </c>
      <c r="AT156" s="153" t="s">
        <v>162</v>
      </c>
      <c r="AU156" s="153" t="s">
        <v>85</v>
      </c>
      <c r="AY156" s="14" t="s">
        <v>160</v>
      </c>
      <c r="BE156" s="154">
        <f t="shared" si="4"/>
        <v>0</v>
      </c>
      <c r="BF156" s="154">
        <f t="shared" si="5"/>
        <v>0</v>
      </c>
      <c r="BG156" s="154">
        <f t="shared" si="6"/>
        <v>0</v>
      </c>
      <c r="BH156" s="154">
        <f t="shared" si="7"/>
        <v>0</v>
      </c>
      <c r="BI156" s="154">
        <f t="shared" si="8"/>
        <v>0</v>
      </c>
      <c r="BJ156" s="14" t="s">
        <v>85</v>
      </c>
      <c r="BK156" s="154">
        <f t="shared" si="9"/>
        <v>0</v>
      </c>
      <c r="BL156" s="14" t="s">
        <v>423</v>
      </c>
      <c r="BM156" s="153" t="s">
        <v>1396</v>
      </c>
    </row>
    <row r="157" spans="2:65" s="1" customFormat="1" ht="21.75" customHeight="1">
      <c r="B157" s="140"/>
      <c r="C157" s="155" t="s">
        <v>284</v>
      </c>
      <c r="D157" s="155" t="s">
        <v>220</v>
      </c>
      <c r="E157" s="156" t="s">
        <v>1397</v>
      </c>
      <c r="F157" s="157" t="s">
        <v>1398</v>
      </c>
      <c r="G157" s="158" t="s">
        <v>253</v>
      </c>
      <c r="H157" s="159">
        <v>130</v>
      </c>
      <c r="I157" s="160"/>
      <c r="J157" s="161">
        <f t="shared" si="0"/>
        <v>0</v>
      </c>
      <c r="K157" s="162"/>
      <c r="L157" s="163"/>
      <c r="M157" s="164" t="s">
        <v>1</v>
      </c>
      <c r="N157" s="165" t="s">
        <v>39</v>
      </c>
      <c r="P157" s="151">
        <f t="shared" si="1"/>
        <v>0</v>
      </c>
      <c r="Q157" s="151">
        <v>2.6900000000000001E-3</v>
      </c>
      <c r="R157" s="151">
        <f t="shared" si="2"/>
        <v>0.34970000000000001</v>
      </c>
      <c r="S157" s="151">
        <v>0</v>
      </c>
      <c r="T157" s="152">
        <f t="shared" si="3"/>
        <v>0</v>
      </c>
      <c r="AR157" s="153" t="s">
        <v>696</v>
      </c>
      <c r="AT157" s="153" t="s">
        <v>220</v>
      </c>
      <c r="AU157" s="153" t="s">
        <v>85</v>
      </c>
      <c r="AY157" s="14" t="s">
        <v>160</v>
      </c>
      <c r="BE157" s="154">
        <f t="shared" si="4"/>
        <v>0</v>
      </c>
      <c r="BF157" s="154">
        <f t="shared" si="5"/>
        <v>0</v>
      </c>
      <c r="BG157" s="154">
        <f t="shared" si="6"/>
        <v>0</v>
      </c>
      <c r="BH157" s="154">
        <f t="shared" si="7"/>
        <v>0</v>
      </c>
      <c r="BI157" s="154">
        <f t="shared" si="8"/>
        <v>0</v>
      </c>
      <c r="BJ157" s="14" t="s">
        <v>85</v>
      </c>
      <c r="BK157" s="154">
        <f t="shared" si="9"/>
        <v>0</v>
      </c>
      <c r="BL157" s="14" t="s">
        <v>696</v>
      </c>
      <c r="BM157" s="153" t="s">
        <v>1399</v>
      </c>
    </row>
    <row r="158" spans="2:65" s="1" customFormat="1" ht="24.25" customHeight="1">
      <c r="B158" s="140"/>
      <c r="C158" s="155" t="s">
        <v>288</v>
      </c>
      <c r="D158" s="155" t="s">
        <v>220</v>
      </c>
      <c r="E158" s="156" t="s">
        <v>1400</v>
      </c>
      <c r="F158" s="157" t="s">
        <v>1401</v>
      </c>
      <c r="G158" s="158" t="s">
        <v>269</v>
      </c>
      <c r="H158" s="159">
        <v>13</v>
      </c>
      <c r="I158" s="160"/>
      <c r="J158" s="161">
        <f t="shared" si="0"/>
        <v>0</v>
      </c>
      <c r="K158" s="162"/>
      <c r="L158" s="163"/>
      <c r="M158" s="164" t="s">
        <v>1</v>
      </c>
      <c r="N158" s="165" t="s">
        <v>39</v>
      </c>
      <c r="P158" s="151">
        <f t="shared" si="1"/>
        <v>0</v>
      </c>
      <c r="Q158" s="151">
        <v>2.6900000000000001E-3</v>
      </c>
      <c r="R158" s="151">
        <f t="shared" si="2"/>
        <v>3.4970000000000001E-2</v>
      </c>
      <c r="S158" s="151">
        <v>0</v>
      </c>
      <c r="T158" s="152">
        <f t="shared" si="3"/>
        <v>0</v>
      </c>
      <c r="AR158" s="153" t="s">
        <v>696</v>
      </c>
      <c r="AT158" s="153" t="s">
        <v>220</v>
      </c>
      <c r="AU158" s="153" t="s">
        <v>85</v>
      </c>
      <c r="AY158" s="14" t="s">
        <v>160</v>
      </c>
      <c r="BE158" s="154">
        <f t="shared" si="4"/>
        <v>0</v>
      </c>
      <c r="BF158" s="154">
        <f t="shared" si="5"/>
        <v>0</v>
      </c>
      <c r="BG158" s="154">
        <f t="shared" si="6"/>
        <v>0</v>
      </c>
      <c r="BH158" s="154">
        <f t="shared" si="7"/>
        <v>0</v>
      </c>
      <c r="BI158" s="154">
        <f t="shared" si="8"/>
        <v>0</v>
      </c>
      <c r="BJ158" s="14" t="s">
        <v>85</v>
      </c>
      <c r="BK158" s="154">
        <f t="shared" si="9"/>
        <v>0</v>
      </c>
      <c r="BL158" s="14" t="s">
        <v>696</v>
      </c>
      <c r="BM158" s="153" t="s">
        <v>1402</v>
      </c>
    </row>
    <row r="159" spans="2:65" s="1" customFormat="1" ht="16.5" customHeight="1">
      <c r="B159" s="140"/>
      <c r="C159" s="141" t="s">
        <v>293</v>
      </c>
      <c r="D159" s="141" t="s">
        <v>162</v>
      </c>
      <c r="E159" s="142" t="s">
        <v>1403</v>
      </c>
      <c r="F159" s="143" t="s">
        <v>1404</v>
      </c>
      <c r="G159" s="144" t="s">
        <v>269</v>
      </c>
      <c r="H159" s="145">
        <v>50</v>
      </c>
      <c r="I159" s="146"/>
      <c r="J159" s="147">
        <f t="shared" si="0"/>
        <v>0</v>
      </c>
      <c r="K159" s="148"/>
      <c r="L159" s="29"/>
      <c r="M159" s="149" t="s">
        <v>1</v>
      </c>
      <c r="N159" s="150" t="s">
        <v>39</v>
      </c>
      <c r="P159" s="151">
        <f t="shared" si="1"/>
        <v>0</v>
      </c>
      <c r="Q159" s="151">
        <v>0</v>
      </c>
      <c r="R159" s="151">
        <f t="shared" si="2"/>
        <v>0</v>
      </c>
      <c r="S159" s="151">
        <v>0</v>
      </c>
      <c r="T159" s="152">
        <f t="shared" si="3"/>
        <v>0</v>
      </c>
      <c r="AR159" s="153" t="s">
        <v>423</v>
      </c>
      <c r="AT159" s="153" t="s">
        <v>162</v>
      </c>
      <c r="AU159" s="153" t="s">
        <v>85</v>
      </c>
      <c r="AY159" s="14" t="s">
        <v>160</v>
      </c>
      <c r="BE159" s="154">
        <f t="shared" si="4"/>
        <v>0</v>
      </c>
      <c r="BF159" s="154">
        <f t="shared" si="5"/>
        <v>0</v>
      </c>
      <c r="BG159" s="154">
        <f t="shared" si="6"/>
        <v>0</v>
      </c>
      <c r="BH159" s="154">
        <f t="shared" si="7"/>
        <v>0</v>
      </c>
      <c r="BI159" s="154">
        <f t="shared" si="8"/>
        <v>0</v>
      </c>
      <c r="BJ159" s="14" t="s">
        <v>85</v>
      </c>
      <c r="BK159" s="154">
        <f t="shared" si="9"/>
        <v>0</v>
      </c>
      <c r="BL159" s="14" t="s">
        <v>423</v>
      </c>
      <c r="BM159" s="153" t="s">
        <v>1405</v>
      </c>
    </row>
    <row r="160" spans="2:65" s="1" customFormat="1" ht="16.5" customHeight="1">
      <c r="B160" s="140"/>
      <c r="C160" s="155" t="s">
        <v>297</v>
      </c>
      <c r="D160" s="155" t="s">
        <v>220</v>
      </c>
      <c r="E160" s="156" t="s">
        <v>1406</v>
      </c>
      <c r="F160" s="157" t="s">
        <v>1407</v>
      </c>
      <c r="G160" s="158" t="s">
        <v>269</v>
      </c>
      <c r="H160" s="159">
        <v>50</v>
      </c>
      <c r="I160" s="160"/>
      <c r="J160" s="161">
        <f t="shared" si="0"/>
        <v>0</v>
      </c>
      <c r="K160" s="162"/>
      <c r="L160" s="163"/>
      <c r="M160" s="164" t="s">
        <v>1</v>
      </c>
      <c r="N160" s="165" t="s">
        <v>39</v>
      </c>
      <c r="P160" s="151">
        <f t="shared" si="1"/>
        <v>0</v>
      </c>
      <c r="Q160" s="151">
        <v>5.0000000000000002E-5</v>
      </c>
      <c r="R160" s="151">
        <f t="shared" si="2"/>
        <v>2.5000000000000001E-3</v>
      </c>
      <c r="S160" s="151">
        <v>0</v>
      </c>
      <c r="T160" s="152">
        <f t="shared" si="3"/>
        <v>0</v>
      </c>
      <c r="AR160" s="153" t="s">
        <v>696</v>
      </c>
      <c r="AT160" s="153" t="s">
        <v>220</v>
      </c>
      <c r="AU160" s="153" t="s">
        <v>85</v>
      </c>
      <c r="AY160" s="14" t="s">
        <v>160</v>
      </c>
      <c r="BE160" s="154">
        <f t="shared" si="4"/>
        <v>0</v>
      </c>
      <c r="BF160" s="154">
        <f t="shared" si="5"/>
        <v>0</v>
      </c>
      <c r="BG160" s="154">
        <f t="shared" si="6"/>
        <v>0</v>
      </c>
      <c r="BH160" s="154">
        <f t="shared" si="7"/>
        <v>0</v>
      </c>
      <c r="BI160" s="154">
        <f t="shared" si="8"/>
        <v>0</v>
      </c>
      <c r="BJ160" s="14" t="s">
        <v>85</v>
      </c>
      <c r="BK160" s="154">
        <f t="shared" si="9"/>
        <v>0</v>
      </c>
      <c r="BL160" s="14" t="s">
        <v>696</v>
      </c>
      <c r="BM160" s="153" t="s">
        <v>1408</v>
      </c>
    </row>
    <row r="161" spans="2:65" s="1" customFormat="1" ht="16.5" customHeight="1">
      <c r="B161" s="140"/>
      <c r="C161" s="141" t="s">
        <v>301</v>
      </c>
      <c r="D161" s="141" t="s">
        <v>162</v>
      </c>
      <c r="E161" s="142" t="s">
        <v>1409</v>
      </c>
      <c r="F161" s="143" t="s">
        <v>1410</v>
      </c>
      <c r="G161" s="144" t="s">
        <v>269</v>
      </c>
      <c r="H161" s="145">
        <v>5</v>
      </c>
      <c r="I161" s="146"/>
      <c r="J161" s="147">
        <f t="shared" si="0"/>
        <v>0</v>
      </c>
      <c r="K161" s="148"/>
      <c r="L161" s="29"/>
      <c r="M161" s="149" t="s">
        <v>1</v>
      </c>
      <c r="N161" s="150" t="s">
        <v>39</v>
      </c>
      <c r="P161" s="151">
        <f t="shared" si="1"/>
        <v>0</v>
      </c>
      <c r="Q161" s="151">
        <v>0</v>
      </c>
      <c r="R161" s="151">
        <f t="shared" si="2"/>
        <v>0</v>
      </c>
      <c r="S161" s="151">
        <v>0</v>
      </c>
      <c r="T161" s="152">
        <f t="shared" si="3"/>
        <v>0</v>
      </c>
      <c r="AR161" s="153" t="s">
        <v>423</v>
      </c>
      <c r="AT161" s="153" t="s">
        <v>162</v>
      </c>
      <c r="AU161" s="153" t="s">
        <v>85</v>
      </c>
      <c r="AY161" s="14" t="s">
        <v>160</v>
      </c>
      <c r="BE161" s="154">
        <f t="shared" si="4"/>
        <v>0</v>
      </c>
      <c r="BF161" s="154">
        <f t="shared" si="5"/>
        <v>0</v>
      </c>
      <c r="BG161" s="154">
        <f t="shared" si="6"/>
        <v>0</v>
      </c>
      <c r="BH161" s="154">
        <f t="shared" si="7"/>
        <v>0</v>
      </c>
      <c r="BI161" s="154">
        <f t="shared" si="8"/>
        <v>0</v>
      </c>
      <c r="BJ161" s="14" t="s">
        <v>85</v>
      </c>
      <c r="BK161" s="154">
        <f t="shared" si="9"/>
        <v>0</v>
      </c>
      <c r="BL161" s="14" t="s">
        <v>423</v>
      </c>
      <c r="BM161" s="153" t="s">
        <v>1411</v>
      </c>
    </row>
    <row r="162" spans="2:65" s="1" customFormat="1" ht="16.5" customHeight="1">
      <c r="B162" s="140"/>
      <c r="C162" s="155" t="s">
        <v>305</v>
      </c>
      <c r="D162" s="155" t="s">
        <v>220</v>
      </c>
      <c r="E162" s="156" t="s">
        <v>1412</v>
      </c>
      <c r="F162" s="157" t="s">
        <v>1413</v>
      </c>
      <c r="G162" s="158" t="s">
        <v>269</v>
      </c>
      <c r="H162" s="159">
        <v>5</v>
      </c>
      <c r="I162" s="160"/>
      <c r="J162" s="161">
        <f t="shared" si="0"/>
        <v>0</v>
      </c>
      <c r="K162" s="162"/>
      <c r="L162" s="163"/>
      <c r="M162" s="164" t="s">
        <v>1</v>
      </c>
      <c r="N162" s="165" t="s">
        <v>39</v>
      </c>
      <c r="P162" s="151">
        <f t="shared" si="1"/>
        <v>0</v>
      </c>
      <c r="Q162" s="151">
        <v>1E-4</v>
      </c>
      <c r="R162" s="151">
        <f t="shared" si="2"/>
        <v>5.0000000000000001E-4</v>
      </c>
      <c r="S162" s="151">
        <v>0</v>
      </c>
      <c r="T162" s="152">
        <f t="shared" si="3"/>
        <v>0</v>
      </c>
      <c r="AR162" s="153" t="s">
        <v>696</v>
      </c>
      <c r="AT162" s="153" t="s">
        <v>220</v>
      </c>
      <c r="AU162" s="153" t="s">
        <v>85</v>
      </c>
      <c r="AY162" s="14" t="s">
        <v>160</v>
      </c>
      <c r="BE162" s="154">
        <f t="shared" si="4"/>
        <v>0</v>
      </c>
      <c r="BF162" s="154">
        <f t="shared" si="5"/>
        <v>0</v>
      </c>
      <c r="BG162" s="154">
        <f t="shared" si="6"/>
        <v>0</v>
      </c>
      <c r="BH162" s="154">
        <f t="shared" si="7"/>
        <v>0</v>
      </c>
      <c r="BI162" s="154">
        <f t="shared" si="8"/>
        <v>0</v>
      </c>
      <c r="BJ162" s="14" t="s">
        <v>85</v>
      </c>
      <c r="BK162" s="154">
        <f t="shared" si="9"/>
        <v>0</v>
      </c>
      <c r="BL162" s="14" t="s">
        <v>696</v>
      </c>
      <c r="BM162" s="153" t="s">
        <v>1414</v>
      </c>
    </row>
    <row r="163" spans="2:65" s="1" customFormat="1" ht="33" customHeight="1">
      <c r="B163" s="140"/>
      <c r="C163" s="141" t="s">
        <v>309</v>
      </c>
      <c r="D163" s="141" t="s">
        <v>162</v>
      </c>
      <c r="E163" s="142" t="s">
        <v>1415</v>
      </c>
      <c r="F163" s="143" t="s">
        <v>1416</v>
      </c>
      <c r="G163" s="144" t="s">
        <v>253</v>
      </c>
      <c r="H163" s="145">
        <v>130</v>
      </c>
      <c r="I163" s="146"/>
      <c r="J163" s="147">
        <f t="shared" si="0"/>
        <v>0</v>
      </c>
      <c r="K163" s="148"/>
      <c r="L163" s="29"/>
      <c r="M163" s="149" t="s">
        <v>1</v>
      </c>
      <c r="N163" s="150" t="s">
        <v>39</v>
      </c>
      <c r="P163" s="151">
        <f t="shared" si="1"/>
        <v>0</v>
      </c>
      <c r="Q163" s="151">
        <v>0</v>
      </c>
      <c r="R163" s="151">
        <f t="shared" si="2"/>
        <v>0</v>
      </c>
      <c r="S163" s="151">
        <v>0</v>
      </c>
      <c r="T163" s="152">
        <f t="shared" si="3"/>
        <v>0</v>
      </c>
      <c r="AR163" s="153" t="s">
        <v>423</v>
      </c>
      <c r="AT163" s="153" t="s">
        <v>162</v>
      </c>
      <c r="AU163" s="153" t="s">
        <v>85</v>
      </c>
      <c r="AY163" s="14" t="s">
        <v>160</v>
      </c>
      <c r="BE163" s="154">
        <f t="shared" si="4"/>
        <v>0</v>
      </c>
      <c r="BF163" s="154">
        <f t="shared" si="5"/>
        <v>0</v>
      </c>
      <c r="BG163" s="154">
        <f t="shared" si="6"/>
        <v>0</v>
      </c>
      <c r="BH163" s="154">
        <f t="shared" si="7"/>
        <v>0</v>
      </c>
      <c r="BI163" s="154">
        <f t="shared" si="8"/>
        <v>0</v>
      </c>
      <c r="BJ163" s="14" t="s">
        <v>85</v>
      </c>
      <c r="BK163" s="154">
        <f t="shared" si="9"/>
        <v>0</v>
      </c>
      <c r="BL163" s="14" t="s">
        <v>423</v>
      </c>
      <c r="BM163" s="153" t="s">
        <v>1417</v>
      </c>
    </row>
    <row r="164" spans="2:65" s="1" customFormat="1" ht="24.25" customHeight="1">
      <c r="B164" s="140"/>
      <c r="C164" s="141" t="s">
        <v>313</v>
      </c>
      <c r="D164" s="141" t="s">
        <v>162</v>
      </c>
      <c r="E164" s="142" t="s">
        <v>1418</v>
      </c>
      <c r="F164" s="143" t="s">
        <v>1419</v>
      </c>
      <c r="G164" s="144" t="s">
        <v>269</v>
      </c>
      <c r="H164" s="145">
        <v>60</v>
      </c>
      <c r="I164" s="146"/>
      <c r="J164" s="147">
        <f t="shared" ref="J164:J195" si="10">ROUND(I164*H164,2)</f>
        <v>0</v>
      </c>
      <c r="K164" s="148"/>
      <c r="L164" s="29"/>
      <c r="M164" s="149" t="s">
        <v>1</v>
      </c>
      <c r="N164" s="150" t="s">
        <v>39</v>
      </c>
      <c r="P164" s="151">
        <f t="shared" ref="P164:P195" si="11">O164*H164</f>
        <v>0</v>
      </c>
      <c r="Q164" s="151">
        <v>0</v>
      </c>
      <c r="R164" s="151">
        <f t="shared" ref="R164:R195" si="12">Q164*H164</f>
        <v>0</v>
      </c>
      <c r="S164" s="151">
        <v>0</v>
      </c>
      <c r="T164" s="152">
        <f t="shared" ref="T164:T195" si="13">S164*H164</f>
        <v>0</v>
      </c>
      <c r="AR164" s="153" t="s">
        <v>423</v>
      </c>
      <c r="AT164" s="153" t="s">
        <v>162</v>
      </c>
      <c r="AU164" s="153" t="s">
        <v>85</v>
      </c>
      <c r="AY164" s="14" t="s">
        <v>160</v>
      </c>
      <c r="BE164" s="154">
        <f t="shared" ref="BE164:BE195" si="14">IF(N164="základná",J164,0)</f>
        <v>0</v>
      </c>
      <c r="BF164" s="154">
        <f t="shared" ref="BF164:BF195" si="15">IF(N164="znížená",J164,0)</f>
        <v>0</v>
      </c>
      <c r="BG164" s="154">
        <f t="shared" ref="BG164:BG195" si="16">IF(N164="zákl. prenesená",J164,0)</f>
        <v>0</v>
      </c>
      <c r="BH164" s="154">
        <f t="shared" ref="BH164:BH195" si="17">IF(N164="zníž. prenesená",J164,0)</f>
        <v>0</v>
      </c>
      <c r="BI164" s="154">
        <f t="shared" ref="BI164:BI195" si="18">IF(N164="nulová",J164,0)</f>
        <v>0</v>
      </c>
      <c r="BJ164" s="14" t="s">
        <v>85</v>
      </c>
      <c r="BK164" s="154">
        <f t="shared" ref="BK164:BK195" si="19">ROUND(I164*H164,2)</f>
        <v>0</v>
      </c>
      <c r="BL164" s="14" t="s">
        <v>423</v>
      </c>
      <c r="BM164" s="153" t="s">
        <v>1420</v>
      </c>
    </row>
    <row r="165" spans="2:65" s="1" customFormat="1" ht="24.25" customHeight="1">
      <c r="B165" s="140"/>
      <c r="C165" s="155" t="s">
        <v>317</v>
      </c>
      <c r="D165" s="155" t="s">
        <v>220</v>
      </c>
      <c r="E165" s="156" t="s">
        <v>1421</v>
      </c>
      <c r="F165" s="157" t="s">
        <v>1422</v>
      </c>
      <c r="G165" s="158" t="s">
        <v>209</v>
      </c>
      <c r="H165" s="159">
        <v>0.06</v>
      </c>
      <c r="I165" s="160"/>
      <c r="J165" s="161">
        <f t="shared" si="10"/>
        <v>0</v>
      </c>
      <c r="K165" s="162"/>
      <c r="L165" s="163"/>
      <c r="M165" s="164" t="s">
        <v>1</v>
      </c>
      <c r="N165" s="165" t="s">
        <v>39</v>
      </c>
      <c r="P165" s="151">
        <f t="shared" si="11"/>
        <v>0</v>
      </c>
      <c r="Q165" s="151">
        <v>1</v>
      </c>
      <c r="R165" s="151">
        <f t="shared" si="12"/>
        <v>0.06</v>
      </c>
      <c r="S165" s="151">
        <v>0</v>
      </c>
      <c r="T165" s="152">
        <f t="shared" si="13"/>
        <v>0</v>
      </c>
      <c r="AR165" s="153" t="s">
        <v>696</v>
      </c>
      <c r="AT165" s="153" t="s">
        <v>220</v>
      </c>
      <c r="AU165" s="153" t="s">
        <v>85</v>
      </c>
      <c r="AY165" s="14" t="s">
        <v>160</v>
      </c>
      <c r="BE165" s="154">
        <f t="shared" si="14"/>
        <v>0</v>
      </c>
      <c r="BF165" s="154">
        <f t="shared" si="15"/>
        <v>0</v>
      </c>
      <c r="BG165" s="154">
        <f t="shared" si="16"/>
        <v>0</v>
      </c>
      <c r="BH165" s="154">
        <f t="shared" si="17"/>
        <v>0</v>
      </c>
      <c r="BI165" s="154">
        <f t="shared" si="18"/>
        <v>0</v>
      </c>
      <c r="BJ165" s="14" t="s">
        <v>85</v>
      </c>
      <c r="BK165" s="154">
        <f t="shared" si="19"/>
        <v>0</v>
      </c>
      <c r="BL165" s="14" t="s">
        <v>696</v>
      </c>
      <c r="BM165" s="153" t="s">
        <v>1423</v>
      </c>
    </row>
    <row r="166" spans="2:65" s="1" customFormat="1" ht="24.25" customHeight="1">
      <c r="B166" s="140"/>
      <c r="C166" s="155" t="s">
        <v>322</v>
      </c>
      <c r="D166" s="155" t="s">
        <v>220</v>
      </c>
      <c r="E166" s="156" t="s">
        <v>1424</v>
      </c>
      <c r="F166" s="157" t="s">
        <v>1425</v>
      </c>
      <c r="G166" s="158" t="s">
        <v>209</v>
      </c>
      <c r="H166" s="159">
        <v>0.06</v>
      </c>
      <c r="I166" s="160"/>
      <c r="J166" s="161">
        <f t="shared" si="10"/>
        <v>0</v>
      </c>
      <c r="K166" s="162"/>
      <c r="L166" s="163"/>
      <c r="M166" s="164" t="s">
        <v>1</v>
      </c>
      <c r="N166" s="165" t="s">
        <v>39</v>
      </c>
      <c r="P166" s="151">
        <f t="shared" si="11"/>
        <v>0</v>
      </c>
      <c r="Q166" s="151">
        <v>1</v>
      </c>
      <c r="R166" s="151">
        <f t="shared" si="12"/>
        <v>0.06</v>
      </c>
      <c r="S166" s="151">
        <v>0</v>
      </c>
      <c r="T166" s="152">
        <f t="shared" si="13"/>
        <v>0</v>
      </c>
      <c r="AR166" s="153" t="s">
        <v>696</v>
      </c>
      <c r="AT166" s="153" t="s">
        <v>220</v>
      </c>
      <c r="AU166" s="153" t="s">
        <v>85</v>
      </c>
      <c r="AY166" s="14" t="s">
        <v>160</v>
      </c>
      <c r="BE166" s="154">
        <f t="shared" si="14"/>
        <v>0</v>
      </c>
      <c r="BF166" s="154">
        <f t="shared" si="15"/>
        <v>0</v>
      </c>
      <c r="BG166" s="154">
        <f t="shared" si="16"/>
        <v>0</v>
      </c>
      <c r="BH166" s="154">
        <f t="shared" si="17"/>
        <v>0</v>
      </c>
      <c r="BI166" s="154">
        <f t="shared" si="18"/>
        <v>0</v>
      </c>
      <c r="BJ166" s="14" t="s">
        <v>85</v>
      </c>
      <c r="BK166" s="154">
        <f t="shared" si="19"/>
        <v>0</v>
      </c>
      <c r="BL166" s="14" t="s">
        <v>696</v>
      </c>
      <c r="BM166" s="153" t="s">
        <v>1426</v>
      </c>
    </row>
    <row r="167" spans="2:65" s="1" customFormat="1" ht="24.25" customHeight="1">
      <c r="B167" s="140"/>
      <c r="C167" s="155" t="s">
        <v>326</v>
      </c>
      <c r="D167" s="155" t="s">
        <v>220</v>
      </c>
      <c r="E167" s="156" t="s">
        <v>1427</v>
      </c>
      <c r="F167" s="157" t="s">
        <v>1428</v>
      </c>
      <c r="G167" s="158" t="s">
        <v>209</v>
      </c>
      <c r="H167" s="159">
        <v>0.06</v>
      </c>
      <c r="I167" s="160"/>
      <c r="J167" s="161">
        <f t="shared" si="10"/>
        <v>0</v>
      </c>
      <c r="K167" s="162"/>
      <c r="L167" s="163"/>
      <c r="M167" s="164" t="s">
        <v>1</v>
      </c>
      <c r="N167" s="165" t="s">
        <v>39</v>
      </c>
      <c r="P167" s="151">
        <f t="shared" si="11"/>
        <v>0</v>
      </c>
      <c r="Q167" s="151">
        <v>1</v>
      </c>
      <c r="R167" s="151">
        <f t="shared" si="12"/>
        <v>0.06</v>
      </c>
      <c r="S167" s="151">
        <v>0</v>
      </c>
      <c r="T167" s="152">
        <f t="shared" si="13"/>
        <v>0</v>
      </c>
      <c r="AR167" s="153" t="s">
        <v>696</v>
      </c>
      <c r="AT167" s="153" t="s">
        <v>220</v>
      </c>
      <c r="AU167" s="153" t="s">
        <v>85</v>
      </c>
      <c r="AY167" s="14" t="s">
        <v>160</v>
      </c>
      <c r="BE167" s="154">
        <f t="shared" si="14"/>
        <v>0</v>
      </c>
      <c r="BF167" s="154">
        <f t="shared" si="15"/>
        <v>0</v>
      </c>
      <c r="BG167" s="154">
        <f t="shared" si="16"/>
        <v>0</v>
      </c>
      <c r="BH167" s="154">
        <f t="shared" si="17"/>
        <v>0</v>
      </c>
      <c r="BI167" s="154">
        <f t="shared" si="18"/>
        <v>0</v>
      </c>
      <c r="BJ167" s="14" t="s">
        <v>85</v>
      </c>
      <c r="BK167" s="154">
        <f t="shared" si="19"/>
        <v>0</v>
      </c>
      <c r="BL167" s="14" t="s">
        <v>696</v>
      </c>
      <c r="BM167" s="153" t="s">
        <v>1429</v>
      </c>
    </row>
    <row r="168" spans="2:65" s="1" customFormat="1" ht="16.5" customHeight="1">
      <c r="B168" s="140"/>
      <c r="C168" s="155" t="s">
        <v>330</v>
      </c>
      <c r="D168" s="155" t="s">
        <v>220</v>
      </c>
      <c r="E168" s="156" t="s">
        <v>1430</v>
      </c>
      <c r="F168" s="157" t="s">
        <v>1431</v>
      </c>
      <c r="G168" s="158" t="s">
        <v>737</v>
      </c>
      <c r="H168" s="159">
        <v>5</v>
      </c>
      <c r="I168" s="160"/>
      <c r="J168" s="161">
        <f t="shared" si="10"/>
        <v>0</v>
      </c>
      <c r="K168" s="162"/>
      <c r="L168" s="163"/>
      <c r="M168" s="164" t="s">
        <v>1</v>
      </c>
      <c r="N168" s="165" t="s">
        <v>39</v>
      </c>
      <c r="P168" s="151">
        <f t="shared" si="11"/>
        <v>0</v>
      </c>
      <c r="Q168" s="151">
        <v>1E-3</v>
      </c>
      <c r="R168" s="151">
        <f t="shared" si="12"/>
        <v>5.0000000000000001E-3</v>
      </c>
      <c r="S168" s="151">
        <v>0</v>
      </c>
      <c r="T168" s="152">
        <f t="shared" si="13"/>
        <v>0</v>
      </c>
      <c r="AR168" s="153" t="s">
        <v>696</v>
      </c>
      <c r="AT168" s="153" t="s">
        <v>220</v>
      </c>
      <c r="AU168" s="153" t="s">
        <v>85</v>
      </c>
      <c r="AY168" s="14" t="s">
        <v>160</v>
      </c>
      <c r="BE168" s="154">
        <f t="shared" si="14"/>
        <v>0</v>
      </c>
      <c r="BF168" s="154">
        <f t="shared" si="15"/>
        <v>0</v>
      </c>
      <c r="BG168" s="154">
        <f t="shared" si="16"/>
        <v>0</v>
      </c>
      <c r="BH168" s="154">
        <f t="shared" si="17"/>
        <v>0</v>
      </c>
      <c r="BI168" s="154">
        <f t="shared" si="18"/>
        <v>0</v>
      </c>
      <c r="BJ168" s="14" t="s">
        <v>85</v>
      </c>
      <c r="BK168" s="154">
        <f t="shared" si="19"/>
        <v>0</v>
      </c>
      <c r="BL168" s="14" t="s">
        <v>696</v>
      </c>
      <c r="BM168" s="153" t="s">
        <v>1432</v>
      </c>
    </row>
    <row r="169" spans="2:65" s="1" customFormat="1" ht="21.75" customHeight="1">
      <c r="B169" s="140"/>
      <c r="C169" s="155" t="s">
        <v>334</v>
      </c>
      <c r="D169" s="155" t="s">
        <v>220</v>
      </c>
      <c r="E169" s="156" t="s">
        <v>1433</v>
      </c>
      <c r="F169" s="157" t="s">
        <v>1434</v>
      </c>
      <c r="G169" s="158" t="s">
        <v>737</v>
      </c>
      <c r="H169" s="159">
        <v>1.5</v>
      </c>
      <c r="I169" s="160"/>
      <c r="J169" s="161">
        <f t="shared" si="10"/>
        <v>0</v>
      </c>
      <c r="K169" s="162"/>
      <c r="L169" s="163"/>
      <c r="M169" s="164" t="s">
        <v>1</v>
      </c>
      <c r="N169" s="165" t="s">
        <v>39</v>
      </c>
      <c r="P169" s="151">
        <f t="shared" si="11"/>
        <v>0</v>
      </c>
      <c r="Q169" s="151">
        <v>1E-3</v>
      </c>
      <c r="R169" s="151">
        <f t="shared" si="12"/>
        <v>1.5E-3</v>
      </c>
      <c r="S169" s="151">
        <v>0</v>
      </c>
      <c r="T169" s="152">
        <f t="shared" si="13"/>
        <v>0</v>
      </c>
      <c r="AR169" s="153" t="s">
        <v>696</v>
      </c>
      <c r="AT169" s="153" t="s">
        <v>220</v>
      </c>
      <c r="AU169" s="153" t="s">
        <v>85</v>
      </c>
      <c r="AY169" s="14" t="s">
        <v>160</v>
      </c>
      <c r="BE169" s="154">
        <f t="shared" si="14"/>
        <v>0</v>
      </c>
      <c r="BF169" s="154">
        <f t="shared" si="15"/>
        <v>0</v>
      </c>
      <c r="BG169" s="154">
        <f t="shared" si="16"/>
        <v>0</v>
      </c>
      <c r="BH169" s="154">
        <f t="shared" si="17"/>
        <v>0</v>
      </c>
      <c r="BI169" s="154">
        <f t="shared" si="18"/>
        <v>0</v>
      </c>
      <c r="BJ169" s="14" t="s">
        <v>85</v>
      </c>
      <c r="BK169" s="154">
        <f t="shared" si="19"/>
        <v>0</v>
      </c>
      <c r="BL169" s="14" t="s">
        <v>696</v>
      </c>
      <c r="BM169" s="153" t="s">
        <v>1435</v>
      </c>
    </row>
    <row r="170" spans="2:65" s="1" customFormat="1" ht="33" customHeight="1">
      <c r="B170" s="140"/>
      <c r="C170" s="155" t="s">
        <v>338</v>
      </c>
      <c r="D170" s="155" t="s">
        <v>220</v>
      </c>
      <c r="E170" s="156" t="s">
        <v>1436</v>
      </c>
      <c r="F170" s="157" t="s">
        <v>1437</v>
      </c>
      <c r="G170" s="158" t="s">
        <v>1438</v>
      </c>
      <c r="H170" s="159">
        <v>0.06</v>
      </c>
      <c r="I170" s="160"/>
      <c r="J170" s="161">
        <f t="shared" si="10"/>
        <v>0</v>
      </c>
      <c r="K170" s="162"/>
      <c r="L170" s="163"/>
      <c r="M170" s="164" t="s">
        <v>1</v>
      </c>
      <c r="N170" s="165" t="s">
        <v>39</v>
      </c>
      <c r="P170" s="151">
        <f t="shared" si="11"/>
        <v>0</v>
      </c>
      <c r="Q170" s="151">
        <v>1.9699999999999999E-2</v>
      </c>
      <c r="R170" s="151">
        <f t="shared" si="12"/>
        <v>1.1819999999999999E-3</v>
      </c>
      <c r="S170" s="151">
        <v>0</v>
      </c>
      <c r="T170" s="152">
        <f t="shared" si="13"/>
        <v>0</v>
      </c>
      <c r="AR170" s="153" t="s">
        <v>696</v>
      </c>
      <c r="AT170" s="153" t="s">
        <v>220</v>
      </c>
      <c r="AU170" s="153" t="s">
        <v>85</v>
      </c>
      <c r="AY170" s="14" t="s">
        <v>160</v>
      </c>
      <c r="BE170" s="154">
        <f t="shared" si="14"/>
        <v>0</v>
      </c>
      <c r="BF170" s="154">
        <f t="shared" si="15"/>
        <v>0</v>
      </c>
      <c r="BG170" s="154">
        <f t="shared" si="16"/>
        <v>0</v>
      </c>
      <c r="BH170" s="154">
        <f t="shared" si="17"/>
        <v>0</v>
      </c>
      <c r="BI170" s="154">
        <f t="shared" si="18"/>
        <v>0</v>
      </c>
      <c r="BJ170" s="14" t="s">
        <v>85</v>
      </c>
      <c r="BK170" s="154">
        <f t="shared" si="19"/>
        <v>0</v>
      </c>
      <c r="BL170" s="14" t="s">
        <v>696</v>
      </c>
      <c r="BM170" s="153" t="s">
        <v>1439</v>
      </c>
    </row>
    <row r="171" spans="2:65" s="1" customFormat="1" ht="24.25" customHeight="1">
      <c r="B171" s="140"/>
      <c r="C171" s="141" t="s">
        <v>342</v>
      </c>
      <c r="D171" s="141" t="s">
        <v>162</v>
      </c>
      <c r="E171" s="142" t="s">
        <v>1440</v>
      </c>
      <c r="F171" s="143" t="s">
        <v>1441</v>
      </c>
      <c r="G171" s="144" t="s">
        <v>737</v>
      </c>
      <c r="H171" s="145">
        <v>30</v>
      </c>
      <c r="I171" s="146"/>
      <c r="J171" s="147">
        <f t="shared" si="10"/>
        <v>0</v>
      </c>
      <c r="K171" s="148"/>
      <c r="L171" s="29"/>
      <c r="M171" s="149" t="s">
        <v>1</v>
      </c>
      <c r="N171" s="150" t="s">
        <v>39</v>
      </c>
      <c r="P171" s="151">
        <f t="shared" si="11"/>
        <v>0</v>
      </c>
      <c r="Q171" s="151">
        <v>0</v>
      </c>
      <c r="R171" s="151">
        <f t="shared" si="12"/>
        <v>0</v>
      </c>
      <c r="S171" s="151">
        <v>0</v>
      </c>
      <c r="T171" s="152">
        <f t="shared" si="13"/>
        <v>0</v>
      </c>
      <c r="AR171" s="153" t="s">
        <v>423</v>
      </c>
      <c r="AT171" s="153" t="s">
        <v>162</v>
      </c>
      <c r="AU171" s="153" t="s">
        <v>85</v>
      </c>
      <c r="AY171" s="14" t="s">
        <v>160</v>
      </c>
      <c r="BE171" s="154">
        <f t="shared" si="14"/>
        <v>0</v>
      </c>
      <c r="BF171" s="154">
        <f t="shared" si="15"/>
        <v>0</v>
      </c>
      <c r="BG171" s="154">
        <f t="shared" si="16"/>
        <v>0</v>
      </c>
      <c r="BH171" s="154">
        <f t="shared" si="17"/>
        <v>0</v>
      </c>
      <c r="BI171" s="154">
        <f t="shared" si="18"/>
        <v>0</v>
      </c>
      <c r="BJ171" s="14" t="s">
        <v>85</v>
      </c>
      <c r="BK171" s="154">
        <f t="shared" si="19"/>
        <v>0</v>
      </c>
      <c r="BL171" s="14" t="s">
        <v>423</v>
      </c>
      <c r="BM171" s="153" t="s">
        <v>1442</v>
      </c>
    </row>
    <row r="172" spans="2:65" s="1" customFormat="1" ht="24.25" customHeight="1">
      <c r="B172" s="140"/>
      <c r="C172" s="155" t="s">
        <v>346</v>
      </c>
      <c r="D172" s="155" t="s">
        <v>220</v>
      </c>
      <c r="E172" s="156" t="s">
        <v>1443</v>
      </c>
      <c r="F172" s="157" t="s">
        <v>1444</v>
      </c>
      <c r="G172" s="158" t="s">
        <v>209</v>
      </c>
      <c r="H172" s="159">
        <v>0.03</v>
      </c>
      <c r="I172" s="160"/>
      <c r="J172" s="161">
        <f t="shared" si="10"/>
        <v>0</v>
      </c>
      <c r="K172" s="162"/>
      <c r="L172" s="163"/>
      <c r="M172" s="164" t="s">
        <v>1</v>
      </c>
      <c r="N172" s="165" t="s">
        <v>39</v>
      </c>
      <c r="P172" s="151">
        <f t="shared" si="11"/>
        <v>0</v>
      </c>
      <c r="Q172" s="151">
        <v>1</v>
      </c>
      <c r="R172" s="151">
        <f t="shared" si="12"/>
        <v>0.03</v>
      </c>
      <c r="S172" s="151">
        <v>0</v>
      </c>
      <c r="T172" s="152">
        <f t="shared" si="13"/>
        <v>0</v>
      </c>
      <c r="AR172" s="153" t="s">
        <v>696</v>
      </c>
      <c r="AT172" s="153" t="s">
        <v>220</v>
      </c>
      <c r="AU172" s="153" t="s">
        <v>85</v>
      </c>
      <c r="AY172" s="14" t="s">
        <v>160</v>
      </c>
      <c r="BE172" s="154">
        <f t="shared" si="14"/>
        <v>0</v>
      </c>
      <c r="BF172" s="154">
        <f t="shared" si="15"/>
        <v>0</v>
      </c>
      <c r="BG172" s="154">
        <f t="shared" si="16"/>
        <v>0</v>
      </c>
      <c r="BH172" s="154">
        <f t="shared" si="17"/>
        <v>0</v>
      </c>
      <c r="BI172" s="154">
        <f t="shared" si="18"/>
        <v>0</v>
      </c>
      <c r="BJ172" s="14" t="s">
        <v>85</v>
      </c>
      <c r="BK172" s="154">
        <f t="shared" si="19"/>
        <v>0</v>
      </c>
      <c r="BL172" s="14" t="s">
        <v>696</v>
      </c>
      <c r="BM172" s="153" t="s">
        <v>1445</v>
      </c>
    </row>
    <row r="173" spans="2:65" s="1" customFormat="1" ht="24.25" customHeight="1">
      <c r="B173" s="140"/>
      <c r="C173" s="155" t="s">
        <v>350</v>
      </c>
      <c r="D173" s="155" t="s">
        <v>220</v>
      </c>
      <c r="E173" s="156" t="s">
        <v>1427</v>
      </c>
      <c r="F173" s="157" t="s">
        <v>1428</v>
      </c>
      <c r="G173" s="158" t="s">
        <v>209</v>
      </c>
      <c r="H173" s="159">
        <v>0.03</v>
      </c>
      <c r="I173" s="160"/>
      <c r="J173" s="161">
        <f t="shared" si="10"/>
        <v>0</v>
      </c>
      <c r="K173" s="162"/>
      <c r="L173" s="163"/>
      <c r="M173" s="164" t="s">
        <v>1</v>
      </c>
      <c r="N173" s="165" t="s">
        <v>39</v>
      </c>
      <c r="P173" s="151">
        <f t="shared" si="11"/>
        <v>0</v>
      </c>
      <c r="Q173" s="151">
        <v>1</v>
      </c>
      <c r="R173" s="151">
        <f t="shared" si="12"/>
        <v>0.03</v>
      </c>
      <c r="S173" s="151">
        <v>0</v>
      </c>
      <c r="T173" s="152">
        <f t="shared" si="13"/>
        <v>0</v>
      </c>
      <c r="AR173" s="153" t="s">
        <v>696</v>
      </c>
      <c r="AT173" s="153" t="s">
        <v>220</v>
      </c>
      <c r="AU173" s="153" t="s">
        <v>85</v>
      </c>
      <c r="AY173" s="14" t="s">
        <v>160</v>
      </c>
      <c r="BE173" s="154">
        <f t="shared" si="14"/>
        <v>0</v>
      </c>
      <c r="BF173" s="154">
        <f t="shared" si="15"/>
        <v>0</v>
      </c>
      <c r="BG173" s="154">
        <f t="shared" si="16"/>
        <v>0</v>
      </c>
      <c r="BH173" s="154">
        <f t="shared" si="17"/>
        <v>0</v>
      </c>
      <c r="BI173" s="154">
        <f t="shared" si="18"/>
        <v>0</v>
      </c>
      <c r="BJ173" s="14" t="s">
        <v>85</v>
      </c>
      <c r="BK173" s="154">
        <f t="shared" si="19"/>
        <v>0</v>
      </c>
      <c r="BL173" s="14" t="s">
        <v>696</v>
      </c>
      <c r="BM173" s="153" t="s">
        <v>1446</v>
      </c>
    </row>
    <row r="174" spans="2:65" s="1" customFormat="1" ht="24.25" customHeight="1">
      <c r="B174" s="140"/>
      <c r="C174" s="155" t="s">
        <v>354</v>
      </c>
      <c r="D174" s="155" t="s">
        <v>220</v>
      </c>
      <c r="E174" s="156" t="s">
        <v>1447</v>
      </c>
      <c r="F174" s="157" t="s">
        <v>1448</v>
      </c>
      <c r="G174" s="158" t="s">
        <v>209</v>
      </c>
      <c r="H174" s="159">
        <v>1.6E-2</v>
      </c>
      <c r="I174" s="160"/>
      <c r="J174" s="161">
        <f t="shared" si="10"/>
        <v>0</v>
      </c>
      <c r="K174" s="162"/>
      <c r="L174" s="163"/>
      <c r="M174" s="164" t="s">
        <v>1</v>
      </c>
      <c r="N174" s="165" t="s">
        <v>39</v>
      </c>
      <c r="P174" s="151">
        <f t="shared" si="11"/>
        <v>0</v>
      </c>
      <c r="Q174" s="151">
        <v>1</v>
      </c>
      <c r="R174" s="151">
        <f t="shared" si="12"/>
        <v>1.6E-2</v>
      </c>
      <c r="S174" s="151">
        <v>0</v>
      </c>
      <c r="T174" s="152">
        <f t="shared" si="13"/>
        <v>0</v>
      </c>
      <c r="AR174" s="153" t="s">
        <v>696</v>
      </c>
      <c r="AT174" s="153" t="s">
        <v>220</v>
      </c>
      <c r="AU174" s="153" t="s">
        <v>85</v>
      </c>
      <c r="AY174" s="14" t="s">
        <v>160</v>
      </c>
      <c r="BE174" s="154">
        <f t="shared" si="14"/>
        <v>0</v>
      </c>
      <c r="BF174" s="154">
        <f t="shared" si="15"/>
        <v>0</v>
      </c>
      <c r="BG174" s="154">
        <f t="shared" si="16"/>
        <v>0</v>
      </c>
      <c r="BH174" s="154">
        <f t="shared" si="17"/>
        <v>0</v>
      </c>
      <c r="BI174" s="154">
        <f t="shared" si="18"/>
        <v>0</v>
      </c>
      <c r="BJ174" s="14" t="s">
        <v>85</v>
      </c>
      <c r="BK174" s="154">
        <f t="shared" si="19"/>
        <v>0</v>
      </c>
      <c r="BL174" s="14" t="s">
        <v>696</v>
      </c>
      <c r="BM174" s="153" t="s">
        <v>1449</v>
      </c>
    </row>
    <row r="175" spans="2:65" s="1" customFormat="1" ht="16.5" customHeight="1">
      <c r="B175" s="140"/>
      <c r="C175" s="155" t="s">
        <v>358</v>
      </c>
      <c r="D175" s="155" t="s">
        <v>220</v>
      </c>
      <c r="E175" s="156" t="s">
        <v>1430</v>
      </c>
      <c r="F175" s="157" t="s">
        <v>1431</v>
      </c>
      <c r="G175" s="158" t="s">
        <v>737</v>
      </c>
      <c r="H175" s="159">
        <v>3</v>
      </c>
      <c r="I175" s="160"/>
      <c r="J175" s="161">
        <f t="shared" si="10"/>
        <v>0</v>
      </c>
      <c r="K175" s="162"/>
      <c r="L175" s="163"/>
      <c r="M175" s="164" t="s">
        <v>1</v>
      </c>
      <c r="N175" s="165" t="s">
        <v>39</v>
      </c>
      <c r="P175" s="151">
        <f t="shared" si="11"/>
        <v>0</v>
      </c>
      <c r="Q175" s="151">
        <v>1E-3</v>
      </c>
      <c r="R175" s="151">
        <f t="shared" si="12"/>
        <v>3.0000000000000001E-3</v>
      </c>
      <c r="S175" s="151">
        <v>0</v>
      </c>
      <c r="T175" s="152">
        <f t="shared" si="13"/>
        <v>0</v>
      </c>
      <c r="AR175" s="153" t="s">
        <v>696</v>
      </c>
      <c r="AT175" s="153" t="s">
        <v>220</v>
      </c>
      <c r="AU175" s="153" t="s">
        <v>85</v>
      </c>
      <c r="AY175" s="14" t="s">
        <v>160</v>
      </c>
      <c r="BE175" s="154">
        <f t="shared" si="14"/>
        <v>0</v>
      </c>
      <c r="BF175" s="154">
        <f t="shared" si="15"/>
        <v>0</v>
      </c>
      <c r="BG175" s="154">
        <f t="shared" si="16"/>
        <v>0</v>
      </c>
      <c r="BH175" s="154">
        <f t="shared" si="17"/>
        <v>0</v>
      </c>
      <c r="BI175" s="154">
        <f t="shared" si="18"/>
        <v>0</v>
      </c>
      <c r="BJ175" s="14" t="s">
        <v>85</v>
      </c>
      <c r="BK175" s="154">
        <f t="shared" si="19"/>
        <v>0</v>
      </c>
      <c r="BL175" s="14" t="s">
        <v>696</v>
      </c>
      <c r="BM175" s="153" t="s">
        <v>1450</v>
      </c>
    </row>
    <row r="176" spans="2:65" s="1" customFormat="1" ht="21.75" customHeight="1">
      <c r="B176" s="140"/>
      <c r="C176" s="155" t="s">
        <v>362</v>
      </c>
      <c r="D176" s="155" t="s">
        <v>220</v>
      </c>
      <c r="E176" s="156" t="s">
        <v>1433</v>
      </c>
      <c r="F176" s="157" t="s">
        <v>1434</v>
      </c>
      <c r="G176" s="158" t="s">
        <v>737</v>
      </c>
      <c r="H176" s="159">
        <v>1</v>
      </c>
      <c r="I176" s="160"/>
      <c r="J176" s="161">
        <f t="shared" si="10"/>
        <v>0</v>
      </c>
      <c r="K176" s="162"/>
      <c r="L176" s="163"/>
      <c r="M176" s="164" t="s">
        <v>1</v>
      </c>
      <c r="N176" s="165" t="s">
        <v>39</v>
      </c>
      <c r="P176" s="151">
        <f t="shared" si="11"/>
        <v>0</v>
      </c>
      <c r="Q176" s="151">
        <v>1E-3</v>
      </c>
      <c r="R176" s="151">
        <f t="shared" si="12"/>
        <v>1E-3</v>
      </c>
      <c r="S176" s="151">
        <v>0</v>
      </c>
      <c r="T176" s="152">
        <f t="shared" si="13"/>
        <v>0</v>
      </c>
      <c r="AR176" s="153" t="s">
        <v>696</v>
      </c>
      <c r="AT176" s="153" t="s">
        <v>220</v>
      </c>
      <c r="AU176" s="153" t="s">
        <v>85</v>
      </c>
      <c r="AY176" s="14" t="s">
        <v>160</v>
      </c>
      <c r="BE176" s="154">
        <f t="shared" si="14"/>
        <v>0</v>
      </c>
      <c r="BF176" s="154">
        <f t="shared" si="15"/>
        <v>0</v>
      </c>
      <c r="BG176" s="154">
        <f t="shared" si="16"/>
        <v>0</v>
      </c>
      <c r="BH176" s="154">
        <f t="shared" si="17"/>
        <v>0</v>
      </c>
      <c r="BI176" s="154">
        <f t="shared" si="18"/>
        <v>0</v>
      </c>
      <c r="BJ176" s="14" t="s">
        <v>85</v>
      </c>
      <c r="BK176" s="154">
        <f t="shared" si="19"/>
        <v>0</v>
      </c>
      <c r="BL176" s="14" t="s">
        <v>696</v>
      </c>
      <c r="BM176" s="153" t="s">
        <v>1451</v>
      </c>
    </row>
    <row r="177" spans="2:65" s="1" customFormat="1" ht="33" customHeight="1">
      <c r="B177" s="140"/>
      <c r="C177" s="155" t="s">
        <v>366</v>
      </c>
      <c r="D177" s="155" t="s">
        <v>220</v>
      </c>
      <c r="E177" s="156" t="s">
        <v>1436</v>
      </c>
      <c r="F177" s="157" t="s">
        <v>1437</v>
      </c>
      <c r="G177" s="158" t="s">
        <v>1438</v>
      </c>
      <c r="H177" s="159">
        <v>0.03</v>
      </c>
      <c r="I177" s="160"/>
      <c r="J177" s="161">
        <f t="shared" si="10"/>
        <v>0</v>
      </c>
      <c r="K177" s="162"/>
      <c r="L177" s="163"/>
      <c r="M177" s="164" t="s">
        <v>1</v>
      </c>
      <c r="N177" s="165" t="s">
        <v>39</v>
      </c>
      <c r="P177" s="151">
        <f t="shared" si="11"/>
        <v>0</v>
      </c>
      <c r="Q177" s="151">
        <v>1.9699999999999999E-2</v>
      </c>
      <c r="R177" s="151">
        <f t="shared" si="12"/>
        <v>5.9099999999999995E-4</v>
      </c>
      <c r="S177" s="151">
        <v>0</v>
      </c>
      <c r="T177" s="152">
        <f t="shared" si="13"/>
        <v>0</v>
      </c>
      <c r="AR177" s="153" t="s">
        <v>696</v>
      </c>
      <c r="AT177" s="153" t="s">
        <v>220</v>
      </c>
      <c r="AU177" s="153" t="s">
        <v>85</v>
      </c>
      <c r="AY177" s="14" t="s">
        <v>160</v>
      </c>
      <c r="BE177" s="154">
        <f t="shared" si="14"/>
        <v>0</v>
      </c>
      <c r="BF177" s="154">
        <f t="shared" si="15"/>
        <v>0</v>
      </c>
      <c r="BG177" s="154">
        <f t="shared" si="16"/>
        <v>0</v>
      </c>
      <c r="BH177" s="154">
        <f t="shared" si="17"/>
        <v>0</v>
      </c>
      <c r="BI177" s="154">
        <f t="shared" si="18"/>
        <v>0</v>
      </c>
      <c r="BJ177" s="14" t="s">
        <v>85</v>
      </c>
      <c r="BK177" s="154">
        <f t="shared" si="19"/>
        <v>0</v>
      </c>
      <c r="BL177" s="14" t="s">
        <v>696</v>
      </c>
      <c r="BM177" s="153" t="s">
        <v>1452</v>
      </c>
    </row>
    <row r="178" spans="2:65" s="1" customFormat="1" ht="16.5" customHeight="1">
      <c r="B178" s="140"/>
      <c r="C178" s="141" t="s">
        <v>370</v>
      </c>
      <c r="D178" s="141" t="s">
        <v>162</v>
      </c>
      <c r="E178" s="142" t="s">
        <v>1453</v>
      </c>
      <c r="F178" s="143" t="s">
        <v>1454</v>
      </c>
      <c r="G178" s="144" t="s">
        <v>269</v>
      </c>
      <c r="H178" s="145">
        <v>100</v>
      </c>
      <c r="I178" s="146"/>
      <c r="J178" s="147">
        <f t="shared" si="10"/>
        <v>0</v>
      </c>
      <c r="K178" s="148"/>
      <c r="L178" s="29"/>
      <c r="M178" s="149" t="s">
        <v>1</v>
      </c>
      <c r="N178" s="150" t="s">
        <v>39</v>
      </c>
      <c r="P178" s="151">
        <f t="shared" si="11"/>
        <v>0</v>
      </c>
      <c r="Q178" s="151">
        <v>0</v>
      </c>
      <c r="R178" s="151">
        <f t="shared" si="12"/>
        <v>0</v>
      </c>
      <c r="S178" s="151">
        <v>0</v>
      </c>
      <c r="T178" s="152">
        <f t="shared" si="13"/>
        <v>0</v>
      </c>
      <c r="AR178" s="153" t="s">
        <v>423</v>
      </c>
      <c r="AT178" s="153" t="s">
        <v>162</v>
      </c>
      <c r="AU178" s="153" t="s">
        <v>85</v>
      </c>
      <c r="AY178" s="14" t="s">
        <v>160</v>
      </c>
      <c r="BE178" s="154">
        <f t="shared" si="14"/>
        <v>0</v>
      </c>
      <c r="BF178" s="154">
        <f t="shared" si="15"/>
        <v>0</v>
      </c>
      <c r="BG178" s="154">
        <f t="shared" si="16"/>
        <v>0</v>
      </c>
      <c r="BH178" s="154">
        <f t="shared" si="17"/>
        <v>0</v>
      </c>
      <c r="BI178" s="154">
        <f t="shared" si="18"/>
        <v>0</v>
      </c>
      <c r="BJ178" s="14" t="s">
        <v>85</v>
      </c>
      <c r="BK178" s="154">
        <f t="shared" si="19"/>
        <v>0</v>
      </c>
      <c r="BL178" s="14" t="s">
        <v>423</v>
      </c>
      <c r="BM178" s="153" t="s">
        <v>1455</v>
      </c>
    </row>
    <row r="179" spans="2:65" s="1" customFormat="1" ht="16.5" customHeight="1">
      <c r="B179" s="140"/>
      <c r="C179" s="155" t="s">
        <v>374</v>
      </c>
      <c r="D179" s="155" t="s">
        <v>220</v>
      </c>
      <c r="E179" s="156" t="s">
        <v>1456</v>
      </c>
      <c r="F179" s="157" t="s">
        <v>1457</v>
      </c>
      <c r="G179" s="158" t="s">
        <v>269</v>
      </c>
      <c r="H179" s="159">
        <v>100</v>
      </c>
      <c r="I179" s="160"/>
      <c r="J179" s="161">
        <f t="shared" si="10"/>
        <v>0</v>
      </c>
      <c r="K179" s="162"/>
      <c r="L179" s="163"/>
      <c r="M179" s="164" t="s">
        <v>1</v>
      </c>
      <c r="N179" s="165" t="s">
        <v>39</v>
      </c>
      <c r="P179" s="151">
        <f t="shared" si="11"/>
        <v>0</v>
      </c>
      <c r="Q179" s="151">
        <v>2.0000000000000002E-5</v>
      </c>
      <c r="R179" s="151">
        <f t="shared" si="12"/>
        <v>2E-3</v>
      </c>
      <c r="S179" s="151">
        <v>0</v>
      </c>
      <c r="T179" s="152">
        <f t="shared" si="13"/>
        <v>0</v>
      </c>
      <c r="AR179" s="153" t="s">
        <v>696</v>
      </c>
      <c r="AT179" s="153" t="s">
        <v>220</v>
      </c>
      <c r="AU179" s="153" t="s">
        <v>85</v>
      </c>
      <c r="AY179" s="14" t="s">
        <v>160</v>
      </c>
      <c r="BE179" s="154">
        <f t="shared" si="14"/>
        <v>0</v>
      </c>
      <c r="BF179" s="154">
        <f t="shared" si="15"/>
        <v>0</v>
      </c>
      <c r="BG179" s="154">
        <f t="shared" si="16"/>
        <v>0</v>
      </c>
      <c r="BH179" s="154">
        <f t="shared" si="17"/>
        <v>0</v>
      </c>
      <c r="BI179" s="154">
        <f t="shared" si="18"/>
        <v>0</v>
      </c>
      <c r="BJ179" s="14" t="s">
        <v>85</v>
      </c>
      <c r="BK179" s="154">
        <f t="shared" si="19"/>
        <v>0</v>
      </c>
      <c r="BL179" s="14" t="s">
        <v>696</v>
      </c>
      <c r="BM179" s="153" t="s">
        <v>1458</v>
      </c>
    </row>
    <row r="180" spans="2:65" s="1" customFormat="1" ht="24.25" customHeight="1">
      <c r="B180" s="140"/>
      <c r="C180" s="141" t="s">
        <v>378</v>
      </c>
      <c r="D180" s="141" t="s">
        <v>162</v>
      </c>
      <c r="E180" s="142" t="s">
        <v>1459</v>
      </c>
      <c r="F180" s="143" t="s">
        <v>1460</v>
      </c>
      <c r="G180" s="144" t="s">
        <v>269</v>
      </c>
      <c r="H180" s="145">
        <v>70</v>
      </c>
      <c r="I180" s="146"/>
      <c r="J180" s="147">
        <f t="shared" si="10"/>
        <v>0</v>
      </c>
      <c r="K180" s="148"/>
      <c r="L180" s="29"/>
      <c r="M180" s="149" t="s">
        <v>1</v>
      </c>
      <c r="N180" s="150" t="s">
        <v>39</v>
      </c>
      <c r="P180" s="151">
        <f t="shared" si="11"/>
        <v>0</v>
      </c>
      <c r="Q180" s="151">
        <v>0</v>
      </c>
      <c r="R180" s="151">
        <f t="shared" si="12"/>
        <v>0</v>
      </c>
      <c r="S180" s="151">
        <v>0</v>
      </c>
      <c r="T180" s="152">
        <f t="shared" si="13"/>
        <v>0</v>
      </c>
      <c r="AR180" s="153" t="s">
        <v>423</v>
      </c>
      <c r="AT180" s="153" t="s">
        <v>162</v>
      </c>
      <c r="AU180" s="153" t="s">
        <v>85</v>
      </c>
      <c r="AY180" s="14" t="s">
        <v>160</v>
      </c>
      <c r="BE180" s="154">
        <f t="shared" si="14"/>
        <v>0</v>
      </c>
      <c r="BF180" s="154">
        <f t="shared" si="15"/>
        <v>0</v>
      </c>
      <c r="BG180" s="154">
        <f t="shared" si="16"/>
        <v>0</v>
      </c>
      <c r="BH180" s="154">
        <f t="shared" si="17"/>
        <v>0</v>
      </c>
      <c r="BI180" s="154">
        <f t="shared" si="18"/>
        <v>0</v>
      </c>
      <c r="BJ180" s="14" t="s">
        <v>85</v>
      </c>
      <c r="BK180" s="154">
        <f t="shared" si="19"/>
        <v>0</v>
      </c>
      <c r="BL180" s="14" t="s">
        <v>423</v>
      </c>
      <c r="BM180" s="153" t="s">
        <v>1461</v>
      </c>
    </row>
    <row r="181" spans="2:65" s="1" customFormat="1" ht="16.5" customHeight="1">
      <c r="B181" s="140"/>
      <c r="C181" s="155" t="s">
        <v>382</v>
      </c>
      <c r="D181" s="155" t="s">
        <v>220</v>
      </c>
      <c r="E181" s="156" t="s">
        <v>1462</v>
      </c>
      <c r="F181" s="157" t="s">
        <v>1463</v>
      </c>
      <c r="G181" s="158" t="s">
        <v>269</v>
      </c>
      <c r="H181" s="159">
        <v>70</v>
      </c>
      <c r="I181" s="160"/>
      <c r="J181" s="161">
        <f t="shared" si="10"/>
        <v>0</v>
      </c>
      <c r="K181" s="162"/>
      <c r="L181" s="163"/>
      <c r="M181" s="164" t="s">
        <v>1</v>
      </c>
      <c r="N181" s="165" t="s">
        <v>39</v>
      </c>
      <c r="P181" s="151">
        <f t="shared" si="11"/>
        <v>0</v>
      </c>
      <c r="Q181" s="151">
        <v>3.0000000000000001E-5</v>
      </c>
      <c r="R181" s="151">
        <f t="shared" si="12"/>
        <v>2.0999999999999999E-3</v>
      </c>
      <c r="S181" s="151">
        <v>0</v>
      </c>
      <c r="T181" s="152">
        <f t="shared" si="13"/>
        <v>0</v>
      </c>
      <c r="AR181" s="153" t="s">
        <v>696</v>
      </c>
      <c r="AT181" s="153" t="s">
        <v>220</v>
      </c>
      <c r="AU181" s="153" t="s">
        <v>85</v>
      </c>
      <c r="AY181" s="14" t="s">
        <v>160</v>
      </c>
      <c r="BE181" s="154">
        <f t="shared" si="14"/>
        <v>0</v>
      </c>
      <c r="BF181" s="154">
        <f t="shared" si="15"/>
        <v>0</v>
      </c>
      <c r="BG181" s="154">
        <f t="shared" si="16"/>
        <v>0</v>
      </c>
      <c r="BH181" s="154">
        <f t="shared" si="17"/>
        <v>0</v>
      </c>
      <c r="BI181" s="154">
        <f t="shared" si="18"/>
        <v>0</v>
      </c>
      <c r="BJ181" s="14" t="s">
        <v>85</v>
      </c>
      <c r="BK181" s="154">
        <f t="shared" si="19"/>
        <v>0</v>
      </c>
      <c r="BL181" s="14" t="s">
        <v>696</v>
      </c>
      <c r="BM181" s="153" t="s">
        <v>1464</v>
      </c>
    </row>
    <row r="182" spans="2:65" s="1" customFormat="1" ht="24.25" customHeight="1">
      <c r="B182" s="140"/>
      <c r="C182" s="141" t="s">
        <v>386</v>
      </c>
      <c r="D182" s="141" t="s">
        <v>162</v>
      </c>
      <c r="E182" s="142" t="s">
        <v>1465</v>
      </c>
      <c r="F182" s="143" t="s">
        <v>1466</v>
      </c>
      <c r="G182" s="144" t="s">
        <v>269</v>
      </c>
      <c r="H182" s="145">
        <v>10</v>
      </c>
      <c r="I182" s="146"/>
      <c r="J182" s="147">
        <f t="shared" si="10"/>
        <v>0</v>
      </c>
      <c r="K182" s="148"/>
      <c r="L182" s="29"/>
      <c r="M182" s="149" t="s">
        <v>1</v>
      </c>
      <c r="N182" s="150" t="s">
        <v>39</v>
      </c>
      <c r="P182" s="151">
        <f t="shared" si="11"/>
        <v>0</v>
      </c>
      <c r="Q182" s="151">
        <v>0</v>
      </c>
      <c r="R182" s="151">
        <f t="shared" si="12"/>
        <v>0</v>
      </c>
      <c r="S182" s="151">
        <v>0</v>
      </c>
      <c r="T182" s="152">
        <f t="shared" si="13"/>
        <v>0</v>
      </c>
      <c r="AR182" s="153" t="s">
        <v>423</v>
      </c>
      <c r="AT182" s="153" t="s">
        <v>162</v>
      </c>
      <c r="AU182" s="153" t="s">
        <v>85</v>
      </c>
      <c r="AY182" s="14" t="s">
        <v>160</v>
      </c>
      <c r="BE182" s="154">
        <f t="shared" si="14"/>
        <v>0</v>
      </c>
      <c r="BF182" s="154">
        <f t="shared" si="15"/>
        <v>0</v>
      </c>
      <c r="BG182" s="154">
        <f t="shared" si="16"/>
        <v>0</v>
      </c>
      <c r="BH182" s="154">
        <f t="shared" si="17"/>
        <v>0</v>
      </c>
      <c r="BI182" s="154">
        <f t="shared" si="18"/>
        <v>0</v>
      </c>
      <c r="BJ182" s="14" t="s">
        <v>85</v>
      </c>
      <c r="BK182" s="154">
        <f t="shared" si="19"/>
        <v>0</v>
      </c>
      <c r="BL182" s="14" t="s">
        <v>423</v>
      </c>
      <c r="BM182" s="153" t="s">
        <v>1467</v>
      </c>
    </row>
    <row r="183" spans="2:65" s="1" customFormat="1" ht="24.25" customHeight="1">
      <c r="B183" s="140"/>
      <c r="C183" s="155" t="s">
        <v>390</v>
      </c>
      <c r="D183" s="155" t="s">
        <v>220</v>
      </c>
      <c r="E183" s="156" t="s">
        <v>1468</v>
      </c>
      <c r="F183" s="157" t="s">
        <v>1469</v>
      </c>
      <c r="G183" s="158" t="s">
        <v>269</v>
      </c>
      <c r="H183" s="159">
        <v>10</v>
      </c>
      <c r="I183" s="160"/>
      <c r="J183" s="161">
        <f t="shared" si="10"/>
        <v>0</v>
      </c>
      <c r="K183" s="162"/>
      <c r="L183" s="163"/>
      <c r="M183" s="164" t="s">
        <v>1</v>
      </c>
      <c r="N183" s="165" t="s">
        <v>39</v>
      </c>
      <c r="P183" s="151">
        <f t="shared" si="11"/>
        <v>0</v>
      </c>
      <c r="Q183" s="151">
        <v>3.3E-4</v>
      </c>
      <c r="R183" s="151">
        <f t="shared" si="12"/>
        <v>3.3E-3</v>
      </c>
      <c r="S183" s="151">
        <v>0</v>
      </c>
      <c r="T183" s="152">
        <f t="shared" si="13"/>
        <v>0</v>
      </c>
      <c r="AR183" s="153" t="s">
        <v>696</v>
      </c>
      <c r="AT183" s="153" t="s">
        <v>220</v>
      </c>
      <c r="AU183" s="153" t="s">
        <v>85</v>
      </c>
      <c r="AY183" s="14" t="s">
        <v>160</v>
      </c>
      <c r="BE183" s="154">
        <f t="shared" si="14"/>
        <v>0</v>
      </c>
      <c r="BF183" s="154">
        <f t="shared" si="15"/>
        <v>0</v>
      </c>
      <c r="BG183" s="154">
        <f t="shared" si="16"/>
        <v>0</v>
      </c>
      <c r="BH183" s="154">
        <f t="shared" si="17"/>
        <v>0</v>
      </c>
      <c r="BI183" s="154">
        <f t="shared" si="18"/>
        <v>0</v>
      </c>
      <c r="BJ183" s="14" t="s">
        <v>85</v>
      </c>
      <c r="BK183" s="154">
        <f t="shared" si="19"/>
        <v>0</v>
      </c>
      <c r="BL183" s="14" t="s">
        <v>696</v>
      </c>
      <c r="BM183" s="153" t="s">
        <v>1470</v>
      </c>
    </row>
    <row r="184" spans="2:65" s="1" customFormat="1" ht="21.75" customHeight="1">
      <c r="B184" s="140"/>
      <c r="C184" s="141" t="s">
        <v>394</v>
      </c>
      <c r="D184" s="141" t="s">
        <v>162</v>
      </c>
      <c r="E184" s="142" t="s">
        <v>1471</v>
      </c>
      <c r="F184" s="143" t="s">
        <v>1472</v>
      </c>
      <c r="G184" s="144" t="s">
        <v>269</v>
      </c>
      <c r="H184" s="145">
        <v>10</v>
      </c>
      <c r="I184" s="146"/>
      <c r="J184" s="147">
        <f t="shared" si="10"/>
        <v>0</v>
      </c>
      <c r="K184" s="148"/>
      <c r="L184" s="29"/>
      <c r="M184" s="149" t="s">
        <v>1</v>
      </c>
      <c r="N184" s="150" t="s">
        <v>39</v>
      </c>
      <c r="P184" s="151">
        <f t="shared" si="11"/>
        <v>0</v>
      </c>
      <c r="Q184" s="151">
        <v>0</v>
      </c>
      <c r="R184" s="151">
        <f t="shared" si="12"/>
        <v>0</v>
      </c>
      <c r="S184" s="151">
        <v>0</v>
      </c>
      <c r="T184" s="152">
        <f t="shared" si="13"/>
        <v>0</v>
      </c>
      <c r="AR184" s="153" t="s">
        <v>423</v>
      </c>
      <c r="AT184" s="153" t="s">
        <v>162</v>
      </c>
      <c r="AU184" s="153" t="s">
        <v>85</v>
      </c>
      <c r="AY184" s="14" t="s">
        <v>160</v>
      </c>
      <c r="BE184" s="154">
        <f t="shared" si="14"/>
        <v>0</v>
      </c>
      <c r="BF184" s="154">
        <f t="shared" si="15"/>
        <v>0</v>
      </c>
      <c r="BG184" s="154">
        <f t="shared" si="16"/>
        <v>0</v>
      </c>
      <c r="BH184" s="154">
        <f t="shared" si="17"/>
        <v>0</v>
      </c>
      <c r="BI184" s="154">
        <f t="shared" si="18"/>
        <v>0</v>
      </c>
      <c r="BJ184" s="14" t="s">
        <v>85</v>
      </c>
      <c r="BK184" s="154">
        <f t="shared" si="19"/>
        <v>0</v>
      </c>
      <c r="BL184" s="14" t="s">
        <v>423</v>
      </c>
      <c r="BM184" s="153" t="s">
        <v>1473</v>
      </c>
    </row>
    <row r="185" spans="2:65" s="1" customFormat="1" ht="16.5" customHeight="1">
      <c r="B185" s="140"/>
      <c r="C185" s="155" t="s">
        <v>398</v>
      </c>
      <c r="D185" s="155" t="s">
        <v>220</v>
      </c>
      <c r="E185" s="156" t="s">
        <v>1474</v>
      </c>
      <c r="F185" s="157" t="s">
        <v>1475</v>
      </c>
      <c r="G185" s="158" t="s">
        <v>269</v>
      </c>
      <c r="H185" s="159">
        <v>10</v>
      </c>
      <c r="I185" s="160"/>
      <c r="J185" s="161">
        <f t="shared" si="10"/>
        <v>0</v>
      </c>
      <c r="K185" s="162"/>
      <c r="L185" s="163"/>
      <c r="M185" s="164" t="s">
        <v>1</v>
      </c>
      <c r="N185" s="165" t="s">
        <v>39</v>
      </c>
      <c r="P185" s="151">
        <f t="shared" si="11"/>
        <v>0</v>
      </c>
      <c r="Q185" s="151">
        <v>1.0000000000000001E-5</v>
      </c>
      <c r="R185" s="151">
        <f t="shared" si="12"/>
        <v>1E-4</v>
      </c>
      <c r="S185" s="151">
        <v>0</v>
      </c>
      <c r="T185" s="152">
        <f t="shared" si="13"/>
        <v>0</v>
      </c>
      <c r="AR185" s="153" t="s">
        <v>696</v>
      </c>
      <c r="AT185" s="153" t="s">
        <v>220</v>
      </c>
      <c r="AU185" s="153" t="s">
        <v>85</v>
      </c>
      <c r="AY185" s="14" t="s">
        <v>160</v>
      </c>
      <c r="BE185" s="154">
        <f t="shared" si="14"/>
        <v>0</v>
      </c>
      <c r="BF185" s="154">
        <f t="shared" si="15"/>
        <v>0</v>
      </c>
      <c r="BG185" s="154">
        <f t="shared" si="16"/>
        <v>0</v>
      </c>
      <c r="BH185" s="154">
        <f t="shared" si="17"/>
        <v>0</v>
      </c>
      <c r="BI185" s="154">
        <f t="shared" si="18"/>
        <v>0</v>
      </c>
      <c r="BJ185" s="14" t="s">
        <v>85</v>
      </c>
      <c r="BK185" s="154">
        <f t="shared" si="19"/>
        <v>0</v>
      </c>
      <c r="BL185" s="14" t="s">
        <v>696</v>
      </c>
      <c r="BM185" s="153" t="s">
        <v>1476</v>
      </c>
    </row>
    <row r="186" spans="2:65" s="1" customFormat="1" ht="24.25" customHeight="1">
      <c r="B186" s="140"/>
      <c r="C186" s="155" t="s">
        <v>402</v>
      </c>
      <c r="D186" s="155" t="s">
        <v>220</v>
      </c>
      <c r="E186" s="156" t="s">
        <v>1477</v>
      </c>
      <c r="F186" s="157" t="s">
        <v>1478</v>
      </c>
      <c r="G186" s="158" t="s">
        <v>269</v>
      </c>
      <c r="H186" s="159">
        <v>10</v>
      </c>
      <c r="I186" s="160"/>
      <c r="J186" s="161">
        <f t="shared" si="10"/>
        <v>0</v>
      </c>
      <c r="K186" s="162"/>
      <c r="L186" s="163"/>
      <c r="M186" s="164" t="s">
        <v>1</v>
      </c>
      <c r="N186" s="165" t="s">
        <v>39</v>
      </c>
      <c r="P186" s="151">
        <f t="shared" si="11"/>
        <v>0</v>
      </c>
      <c r="Q186" s="151">
        <v>1.0000000000000001E-5</v>
      </c>
      <c r="R186" s="151">
        <f t="shared" si="12"/>
        <v>1E-4</v>
      </c>
      <c r="S186" s="151">
        <v>0</v>
      </c>
      <c r="T186" s="152">
        <f t="shared" si="13"/>
        <v>0</v>
      </c>
      <c r="AR186" s="153" t="s">
        <v>696</v>
      </c>
      <c r="AT186" s="153" t="s">
        <v>220</v>
      </c>
      <c r="AU186" s="153" t="s">
        <v>85</v>
      </c>
      <c r="AY186" s="14" t="s">
        <v>160</v>
      </c>
      <c r="BE186" s="154">
        <f t="shared" si="14"/>
        <v>0</v>
      </c>
      <c r="BF186" s="154">
        <f t="shared" si="15"/>
        <v>0</v>
      </c>
      <c r="BG186" s="154">
        <f t="shared" si="16"/>
        <v>0</v>
      </c>
      <c r="BH186" s="154">
        <f t="shared" si="17"/>
        <v>0</v>
      </c>
      <c r="BI186" s="154">
        <f t="shared" si="18"/>
        <v>0</v>
      </c>
      <c r="BJ186" s="14" t="s">
        <v>85</v>
      </c>
      <c r="BK186" s="154">
        <f t="shared" si="19"/>
        <v>0</v>
      </c>
      <c r="BL186" s="14" t="s">
        <v>696</v>
      </c>
      <c r="BM186" s="153" t="s">
        <v>1479</v>
      </c>
    </row>
    <row r="187" spans="2:65" s="1" customFormat="1" ht="16.5" customHeight="1">
      <c r="B187" s="140"/>
      <c r="C187" s="155" t="s">
        <v>407</v>
      </c>
      <c r="D187" s="155" t="s">
        <v>220</v>
      </c>
      <c r="E187" s="156" t="s">
        <v>1480</v>
      </c>
      <c r="F187" s="157" t="s">
        <v>1481</v>
      </c>
      <c r="G187" s="158" t="s">
        <v>269</v>
      </c>
      <c r="H187" s="159">
        <v>10</v>
      </c>
      <c r="I187" s="160"/>
      <c r="J187" s="161">
        <f t="shared" si="10"/>
        <v>0</v>
      </c>
      <c r="K187" s="162"/>
      <c r="L187" s="163"/>
      <c r="M187" s="164" t="s">
        <v>1</v>
      </c>
      <c r="N187" s="165" t="s">
        <v>39</v>
      </c>
      <c r="P187" s="151">
        <f t="shared" si="11"/>
        <v>0</v>
      </c>
      <c r="Q187" s="151">
        <v>1.0000000000000001E-5</v>
      </c>
      <c r="R187" s="151">
        <f t="shared" si="12"/>
        <v>1E-4</v>
      </c>
      <c r="S187" s="151">
        <v>0</v>
      </c>
      <c r="T187" s="152">
        <f t="shared" si="13"/>
        <v>0</v>
      </c>
      <c r="AR187" s="153" t="s">
        <v>696</v>
      </c>
      <c r="AT187" s="153" t="s">
        <v>220</v>
      </c>
      <c r="AU187" s="153" t="s">
        <v>85</v>
      </c>
      <c r="AY187" s="14" t="s">
        <v>160</v>
      </c>
      <c r="BE187" s="154">
        <f t="shared" si="14"/>
        <v>0</v>
      </c>
      <c r="BF187" s="154">
        <f t="shared" si="15"/>
        <v>0</v>
      </c>
      <c r="BG187" s="154">
        <f t="shared" si="16"/>
        <v>0</v>
      </c>
      <c r="BH187" s="154">
        <f t="shared" si="17"/>
        <v>0</v>
      </c>
      <c r="BI187" s="154">
        <f t="shared" si="18"/>
        <v>0</v>
      </c>
      <c r="BJ187" s="14" t="s">
        <v>85</v>
      </c>
      <c r="BK187" s="154">
        <f t="shared" si="19"/>
        <v>0</v>
      </c>
      <c r="BL187" s="14" t="s">
        <v>696</v>
      </c>
      <c r="BM187" s="153" t="s">
        <v>1482</v>
      </c>
    </row>
    <row r="188" spans="2:65" s="1" customFormat="1" ht="24.25" customHeight="1">
      <c r="B188" s="140"/>
      <c r="C188" s="155" t="s">
        <v>411</v>
      </c>
      <c r="D188" s="155" t="s">
        <v>220</v>
      </c>
      <c r="E188" s="156" t="s">
        <v>1483</v>
      </c>
      <c r="F188" s="157" t="s">
        <v>1484</v>
      </c>
      <c r="G188" s="158" t="s">
        <v>269</v>
      </c>
      <c r="H188" s="159">
        <v>10</v>
      </c>
      <c r="I188" s="160"/>
      <c r="J188" s="161">
        <f t="shared" si="10"/>
        <v>0</v>
      </c>
      <c r="K188" s="162"/>
      <c r="L188" s="163"/>
      <c r="M188" s="164" t="s">
        <v>1</v>
      </c>
      <c r="N188" s="165" t="s">
        <v>39</v>
      </c>
      <c r="P188" s="151">
        <f t="shared" si="11"/>
        <v>0</v>
      </c>
      <c r="Q188" s="151">
        <v>6.0000000000000002E-5</v>
      </c>
      <c r="R188" s="151">
        <f t="shared" si="12"/>
        <v>6.0000000000000006E-4</v>
      </c>
      <c r="S188" s="151">
        <v>0</v>
      </c>
      <c r="T188" s="152">
        <f t="shared" si="13"/>
        <v>0</v>
      </c>
      <c r="AR188" s="153" t="s">
        <v>696</v>
      </c>
      <c r="AT188" s="153" t="s">
        <v>220</v>
      </c>
      <c r="AU188" s="153" t="s">
        <v>85</v>
      </c>
      <c r="AY188" s="14" t="s">
        <v>160</v>
      </c>
      <c r="BE188" s="154">
        <f t="shared" si="14"/>
        <v>0</v>
      </c>
      <c r="BF188" s="154">
        <f t="shared" si="15"/>
        <v>0</v>
      </c>
      <c r="BG188" s="154">
        <f t="shared" si="16"/>
        <v>0</v>
      </c>
      <c r="BH188" s="154">
        <f t="shared" si="17"/>
        <v>0</v>
      </c>
      <c r="BI188" s="154">
        <f t="shared" si="18"/>
        <v>0</v>
      </c>
      <c r="BJ188" s="14" t="s">
        <v>85</v>
      </c>
      <c r="BK188" s="154">
        <f t="shared" si="19"/>
        <v>0</v>
      </c>
      <c r="BL188" s="14" t="s">
        <v>696</v>
      </c>
      <c r="BM188" s="153" t="s">
        <v>1485</v>
      </c>
    </row>
    <row r="189" spans="2:65" s="1" customFormat="1" ht="24.25" customHeight="1">
      <c r="B189" s="140"/>
      <c r="C189" s="141" t="s">
        <v>415</v>
      </c>
      <c r="D189" s="141" t="s">
        <v>162</v>
      </c>
      <c r="E189" s="142" t="s">
        <v>1486</v>
      </c>
      <c r="F189" s="143" t="s">
        <v>1487</v>
      </c>
      <c r="G189" s="144" t="s">
        <v>269</v>
      </c>
      <c r="H189" s="145">
        <v>8</v>
      </c>
      <c r="I189" s="146"/>
      <c r="J189" s="147">
        <f t="shared" si="10"/>
        <v>0</v>
      </c>
      <c r="K189" s="148"/>
      <c r="L189" s="29"/>
      <c r="M189" s="149" t="s">
        <v>1</v>
      </c>
      <c r="N189" s="150" t="s">
        <v>39</v>
      </c>
      <c r="P189" s="151">
        <f t="shared" si="11"/>
        <v>0</v>
      </c>
      <c r="Q189" s="151">
        <v>0</v>
      </c>
      <c r="R189" s="151">
        <f t="shared" si="12"/>
        <v>0</v>
      </c>
      <c r="S189" s="151">
        <v>0</v>
      </c>
      <c r="T189" s="152">
        <f t="shared" si="13"/>
        <v>0</v>
      </c>
      <c r="AR189" s="153" t="s">
        <v>423</v>
      </c>
      <c r="AT189" s="153" t="s">
        <v>162</v>
      </c>
      <c r="AU189" s="153" t="s">
        <v>85</v>
      </c>
      <c r="AY189" s="14" t="s">
        <v>160</v>
      </c>
      <c r="BE189" s="154">
        <f t="shared" si="14"/>
        <v>0</v>
      </c>
      <c r="BF189" s="154">
        <f t="shared" si="15"/>
        <v>0</v>
      </c>
      <c r="BG189" s="154">
        <f t="shared" si="16"/>
        <v>0</v>
      </c>
      <c r="BH189" s="154">
        <f t="shared" si="17"/>
        <v>0</v>
      </c>
      <c r="BI189" s="154">
        <f t="shared" si="18"/>
        <v>0</v>
      </c>
      <c r="BJ189" s="14" t="s">
        <v>85</v>
      </c>
      <c r="BK189" s="154">
        <f t="shared" si="19"/>
        <v>0</v>
      </c>
      <c r="BL189" s="14" t="s">
        <v>423</v>
      </c>
      <c r="BM189" s="153" t="s">
        <v>1488</v>
      </c>
    </row>
    <row r="190" spans="2:65" s="1" customFormat="1" ht="16.5" customHeight="1">
      <c r="B190" s="140"/>
      <c r="C190" s="155" t="s">
        <v>419</v>
      </c>
      <c r="D190" s="155" t="s">
        <v>220</v>
      </c>
      <c r="E190" s="156" t="s">
        <v>1489</v>
      </c>
      <c r="F190" s="157" t="s">
        <v>1490</v>
      </c>
      <c r="G190" s="158" t="s">
        <v>269</v>
      </c>
      <c r="H190" s="159">
        <v>8</v>
      </c>
      <c r="I190" s="160"/>
      <c r="J190" s="161">
        <f t="shared" si="10"/>
        <v>0</v>
      </c>
      <c r="K190" s="162"/>
      <c r="L190" s="163"/>
      <c r="M190" s="164" t="s">
        <v>1</v>
      </c>
      <c r="N190" s="165" t="s">
        <v>39</v>
      </c>
      <c r="P190" s="151">
        <f t="shared" si="11"/>
        <v>0</v>
      </c>
      <c r="Q190" s="151">
        <v>1E-4</v>
      </c>
      <c r="R190" s="151">
        <f t="shared" si="12"/>
        <v>8.0000000000000004E-4</v>
      </c>
      <c r="S190" s="151">
        <v>0</v>
      </c>
      <c r="T190" s="152">
        <f t="shared" si="13"/>
        <v>0</v>
      </c>
      <c r="AR190" s="153" t="s">
        <v>696</v>
      </c>
      <c r="AT190" s="153" t="s">
        <v>220</v>
      </c>
      <c r="AU190" s="153" t="s">
        <v>85</v>
      </c>
      <c r="AY190" s="14" t="s">
        <v>160</v>
      </c>
      <c r="BE190" s="154">
        <f t="shared" si="14"/>
        <v>0</v>
      </c>
      <c r="BF190" s="154">
        <f t="shared" si="15"/>
        <v>0</v>
      </c>
      <c r="BG190" s="154">
        <f t="shared" si="16"/>
        <v>0</v>
      </c>
      <c r="BH190" s="154">
        <f t="shared" si="17"/>
        <v>0</v>
      </c>
      <c r="BI190" s="154">
        <f t="shared" si="18"/>
        <v>0</v>
      </c>
      <c r="BJ190" s="14" t="s">
        <v>85</v>
      </c>
      <c r="BK190" s="154">
        <f t="shared" si="19"/>
        <v>0</v>
      </c>
      <c r="BL190" s="14" t="s">
        <v>696</v>
      </c>
      <c r="BM190" s="153" t="s">
        <v>1491</v>
      </c>
    </row>
    <row r="191" spans="2:65" s="1" customFormat="1" ht="24.25" customHeight="1">
      <c r="B191" s="140"/>
      <c r="C191" s="141" t="s">
        <v>423</v>
      </c>
      <c r="D191" s="141" t="s">
        <v>162</v>
      </c>
      <c r="E191" s="142" t="s">
        <v>1492</v>
      </c>
      <c r="F191" s="143" t="s">
        <v>1493</v>
      </c>
      <c r="G191" s="144" t="s">
        <v>269</v>
      </c>
      <c r="H191" s="145">
        <v>7</v>
      </c>
      <c r="I191" s="146"/>
      <c r="J191" s="147">
        <f t="shared" si="10"/>
        <v>0</v>
      </c>
      <c r="K191" s="148"/>
      <c r="L191" s="29"/>
      <c r="M191" s="149" t="s">
        <v>1</v>
      </c>
      <c r="N191" s="150" t="s">
        <v>39</v>
      </c>
      <c r="P191" s="151">
        <f t="shared" si="11"/>
        <v>0</v>
      </c>
      <c r="Q191" s="151">
        <v>0</v>
      </c>
      <c r="R191" s="151">
        <f t="shared" si="12"/>
        <v>0</v>
      </c>
      <c r="S191" s="151">
        <v>0</v>
      </c>
      <c r="T191" s="152">
        <f t="shared" si="13"/>
        <v>0</v>
      </c>
      <c r="AR191" s="153" t="s">
        <v>423</v>
      </c>
      <c r="AT191" s="153" t="s">
        <v>162</v>
      </c>
      <c r="AU191" s="153" t="s">
        <v>85</v>
      </c>
      <c r="AY191" s="14" t="s">
        <v>160</v>
      </c>
      <c r="BE191" s="154">
        <f t="shared" si="14"/>
        <v>0</v>
      </c>
      <c r="BF191" s="154">
        <f t="shared" si="15"/>
        <v>0</v>
      </c>
      <c r="BG191" s="154">
        <f t="shared" si="16"/>
        <v>0</v>
      </c>
      <c r="BH191" s="154">
        <f t="shared" si="17"/>
        <v>0</v>
      </c>
      <c r="BI191" s="154">
        <f t="shared" si="18"/>
        <v>0</v>
      </c>
      <c r="BJ191" s="14" t="s">
        <v>85</v>
      </c>
      <c r="BK191" s="154">
        <f t="shared" si="19"/>
        <v>0</v>
      </c>
      <c r="BL191" s="14" t="s">
        <v>423</v>
      </c>
      <c r="BM191" s="153" t="s">
        <v>1494</v>
      </c>
    </row>
    <row r="192" spans="2:65" s="1" customFormat="1" ht="21.75" customHeight="1">
      <c r="B192" s="140"/>
      <c r="C192" s="155" t="s">
        <v>427</v>
      </c>
      <c r="D192" s="155" t="s">
        <v>220</v>
      </c>
      <c r="E192" s="156" t="s">
        <v>1495</v>
      </c>
      <c r="F192" s="157" t="s">
        <v>1496</v>
      </c>
      <c r="G192" s="158" t="s">
        <v>269</v>
      </c>
      <c r="H192" s="159">
        <v>7</v>
      </c>
      <c r="I192" s="160"/>
      <c r="J192" s="161">
        <f t="shared" si="10"/>
        <v>0</v>
      </c>
      <c r="K192" s="162"/>
      <c r="L192" s="163"/>
      <c r="M192" s="164" t="s">
        <v>1</v>
      </c>
      <c r="N192" s="165" t="s">
        <v>39</v>
      </c>
      <c r="P192" s="151">
        <f t="shared" si="11"/>
        <v>0</v>
      </c>
      <c r="Q192" s="151">
        <v>1.2E-4</v>
      </c>
      <c r="R192" s="151">
        <f t="shared" si="12"/>
        <v>8.4000000000000003E-4</v>
      </c>
      <c r="S192" s="151">
        <v>0</v>
      </c>
      <c r="T192" s="152">
        <f t="shared" si="13"/>
        <v>0</v>
      </c>
      <c r="AR192" s="153" t="s">
        <v>696</v>
      </c>
      <c r="AT192" s="153" t="s">
        <v>220</v>
      </c>
      <c r="AU192" s="153" t="s">
        <v>85</v>
      </c>
      <c r="AY192" s="14" t="s">
        <v>160</v>
      </c>
      <c r="BE192" s="154">
        <f t="shared" si="14"/>
        <v>0</v>
      </c>
      <c r="BF192" s="154">
        <f t="shared" si="15"/>
        <v>0</v>
      </c>
      <c r="BG192" s="154">
        <f t="shared" si="16"/>
        <v>0</v>
      </c>
      <c r="BH192" s="154">
        <f t="shared" si="17"/>
        <v>0</v>
      </c>
      <c r="BI192" s="154">
        <f t="shared" si="18"/>
        <v>0</v>
      </c>
      <c r="BJ192" s="14" t="s">
        <v>85</v>
      </c>
      <c r="BK192" s="154">
        <f t="shared" si="19"/>
        <v>0</v>
      </c>
      <c r="BL192" s="14" t="s">
        <v>696</v>
      </c>
      <c r="BM192" s="153" t="s">
        <v>1497</v>
      </c>
    </row>
    <row r="193" spans="2:65" s="1" customFormat="1" ht="24.25" customHeight="1">
      <c r="B193" s="140"/>
      <c r="C193" s="141" t="s">
        <v>431</v>
      </c>
      <c r="D193" s="141" t="s">
        <v>162</v>
      </c>
      <c r="E193" s="142" t="s">
        <v>1498</v>
      </c>
      <c r="F193" s="143" t="s">
        <v>1499</v>
      </c>
      <c r="G193" s="144" t="s">
        <v>269</v>
      </c>
      <c r="H193" s="145">
        <v>6</v>
      </c>
      <c r="I193" s="146"/>
      <c r="J193" s="147">
        <f t="shared" si="10"/>
        <v>0</v>
      </c>
      <c r="K193" s="148"/>
      <c r="L193" s="29"/>
      <c r="M193" s="149" t="s">
        <v>1</v>
      </c>
      <c r="N193" s="150" t="s">
        <v>39</v>
      </c>
      <c r="P193" s="151">
        <f t="shared" si="11"/>
        <v>0</v>
      </c>
      <c r="Q193" s="151">
        <v>0</v>
      </c>
      <c r="R193" s="151">
        <f t="shared" si="12"/>
        <v>0</v>
      </c>
      <c r="S193" s="151">
        <v>0</v>
      </c>
      <c r="T193" s="152">
        <f t="shared" si="13"/>
        <v>0</v>
      </c>
      <c r="AR193" s="153" t="s">
        <v>423</v>
      </c>
      <c r="AT193" s="153" t="s">
        <v>162</v>
      </c>
      <c r="AU193" s="153" t="s">
        <v>85</v>
      </c>
      <c r="AY193" s="14" t="s">
        <v>160</v>
      </c>
      <c r="BE193" s="154">
        <f t="shared" si="14"/>
        <v>0</v>
      </c>
      <c r="BF193" s="154">
        <f t="shared" si="15"/>
        <v>0</v>
      </c>
      <c r="BG193" s="154">
        <f t="shared" si="16"/>
        <v>0</v>
      </c>
      <c r="BH193" s="154">
        <f t="shared" si="17"/>
        <v>0</v>
      </c>
      <c r="BI193" s="154">
        <f t="shared" si="18"/>
        <v>0</v>
      </c>
      <c r="BJ193" s="14" t="s">
        <v>85</v>
      </c>
      <c r="BK193" s="154">
        <f t="shared" si="19"/>
        <v>0</v>
      </c>
      <c r="BL193" s="14" t="s">
        <v>423</v>
      </c>
      <c r="BM193" s="153" t="s">
        <v>1500</v>
      </c>
    </row>
    <row r="194" spans="2:65" s="1" customFormat="1" ht="16.5" customHeight="1">
      <c r="B194" s="140"/>
      <c r="C194" s="155" t="s">
        <v>435</v>
      </c>
      <c r="D194" s="155" t="s">
        <v>220</v>
      </c>
      <c r="E194" s="156" t="s">
        <v>1501</v>
      </c>
      <c r="F194" s="157" t="s">
        <v>1502</v>
      </c>
      <c r="G194" s="158" t="s">
        <v>269</v>
      </c>
      <c r="H194" s="159">
        <v>6</v>
      </c>
      <c r="I194" s="160"/>
      <c r="J194" s="161">
        <f t="shared" si="10"/>
        <v>0</v>
      </c>
      <c r="K194" s="162"/>
      <c r="L194" s="163"/>
      <c r="M194" s="164" t="s">
        <v>1</v>
      </c>
      <c r="N194" s="165" t="s">
        <v>39</v>
      </c>
      <c r="P194" s="151">
        <f t="shared" si="11"/>
        <v>0</v>
      </c>
      <c r="Q194" s="151">
        <v>1E-4</v>
      </c>
      <c r="R194" s="151">
        <f t="shared" si="12"/>
        <v>6.0000000000000006E-4</v>
      </c>
      <c r="S194" s="151">
        <v>0</v>
      </c>
      <c r="T194" s="152">
        <f t="shared" si="13"/>
        <v>0</v>
      </c>
      <c r="AR194" s="153" t="s">
        <v>696</v>
      </c>
      <c r="AT194" s="153" t="s">
        <v>220</v>
      </c>
      <c r="AU194" s="153" t="s">
        <v>85</v>
      </c>
      <c r="AY194" s="14" t="s">
        <v>160</v>
      </c>
      <c r="BE194" s="154">
        <f t="shared" si="14"/>
        <v>0</v>
      </c>
      <c r="BF194" s="154">
        <f t="shared" si="15"/>
        <v>0</v>
      </c>
      <c r="BG194" s="154">
        <f t="shared" si="16"/>
        <v>0</v>
      </c>
      <c r="BH194" s="154">
        <f t="shared" si="17"/>
        <v>0</v>
      </c>
      <c r="BI194" s="154">
        <f t="shared" si="18"/>
        <v>0</v>
      </c>
      <c r="BJ194" s="14" t="s">
        <v>85</v>
      </c>
      <c r="BK194" s="154">
        <f t="shared" si="19"/>
        <v>0</v>
      </c>
      <c r="BL194" s="14" t="s">
        <v>696</v>
      </c>
      <c r="BM194" s="153" t="s">
        <v>1503</v>
      </c>
    </row>
    <row r="195" spans="2:65" s="1" customFormat="1" ht="24.25" customHeight="1">
      <c r="B195" s="140"/>
      <c r="C195" s="141" t="s">
        <v>439</v>
      </c>
      <c r="D195" s="141" t="s">
        <v>162</v>
      </c>
      <c r="E195" s="142" t="s">
        <v>1504</v>
      </c>
      <c r="F195" s="143" t="s">
        <v>1505</v>
      </c>
      <c r="G195" s="144" t="s">
        <v>269</v>
      </c>
      <c r="H195" s="145">
        <v>6</v>
      </c>
      <c r="I195" s="146"/>
      <c r="J195" s="147">
        <f t="shared" si="10"/>
        <v>0</v>
      </c>
      <c r="K195" s="148"/>
      <c r="L195" s="29"/>
      <c r="M195" s="149" t="s">
        <v>1</v>
      </c>
      <c r="N195" s="150" t="s">
        <v>39</v>
      </c>
      <c r="P195" s="151">
        <f t="shared" si="11"/>
        <v>0</v>
      </c>
      <c r="Q195" s="151">
        <v>0</v>
      </c>
      <c r="R195" s="151">
        <f t="shared" si="12"/>
        <v>0</v>
      </c>
      <c r="S195" s="151">
        <v>0</v>
      </c>
      <c r="T195" s="152">
        <f t="shared" si="13"/>
        <v>0</v>
      </c>
      <c r="AR195" s="153" t="s">
        <v>423</v>
      </c>
      <c r="AT195" s="153" t="s">
        <v>162</v>
      </c>
      <c r="AU195" s="153" t="s">
        <v>85</v>
      </c>
      <c r="AY195" s="14" t="s">
        <v>160</v>
      </c>
      <c r="BE195" s="154">
        <f t="shared" si="14"/>
        <v>0</v>
      </c>
      <c r="BF195" s="154">
        <f t="shared" si="15"/>
        <v>0</v>
      </c>
      <c r="BG195" s="154">
        <f t="shared" si="16"/>
        <v>0</v>
      </c>
      <c r="BH195" s="154">
        <f t="shared" si="17"/>
        <v>0</v>
      </c>
      <c r="BI195" s="154">
        <f t="shared" si="18"/>
        <v>0</v>
      </c>
      <c r="BJ195" s="14" t="s">
        <v>85</v>
      </c>
      <c r="BK195" s="154">
        <f t="shared" si="19"/>
        <v>0</v>
      </c>
      <c r="BL195" s="14" t="s">
        <v>423</v>
      </c>
      <c r="BM195" s="153" t="s">
        <v>1506</v>
      </c>
    </row>
    <row r="196" spans="2:65" s="1" customFormat="1" ht="16.5" customHeight="1">
      <c r="B196" s="140"/>
      <c r="C196" s="155" t="s">
        <v>443</v>
      </c>
      <c r="D196" s="155" t="s">
        <v>220</v>
      </c>
      <c r="E196" s="156" t="s">
        <v>1507</v>
      </c>
      <c r="F196" s="157" t="s">
        <v>1508</v>
      </c>
      <c r="G196" s="158" t="s">
        <v>269</v>
      </c>
      <c r="H196" s="159">
        <v>6</v>
      </c>
      <c r="I196" s="160"/>
      <c r="J196" s="161">
        <f t="shared" ref="J196:J227" si="20">ROUND(I196*H196,2)</f>
        <v>0</v>
      </c>
      <c r="K196" s="162"/>
      <c r="L196" s="163"/>
      <c r="M196" s="164" t="s">
        <v>1</v>
      </c>
      <c r="N196" s="165" t="s">
        <v>39</v>
      </c>
      <c r="P196" s="151">
        <f t="shared" ref="P196:P227" si="21">O196*H196</f>
        <v>0</v>
      </c>
      <c r="Q196" s="151">
        <v>1.1E-4</v>
      </c>
      <c r="R196" s="151">
        <f t="shared" ref="R196:R227" si="22">Q196*H196</f>
        <v>6.6E-4</v>
      </c>
      <c r="S196" s="151">
        <v>0</v>
      </c>
      <c r="T196" s="152">
        <f t="shared" ref="T196:T227" si="23">S196*H196</f>
        <v>0</v>
      </c>
      <c r="AR196" s="153" t="s">
        <v>696</v>
      </c>
      <c r="AT196" s="153" t="s">
        <v>220</v>
      </c>
      <c r="AU196" s="153" t="s">
        <v>85</v>
      </c>
      <c r="AY196" s="14" t="s">
        <v>160</v>
      </c>
      <c r="BE196" s="154">
        <f t="shared" ref="BE196:BE227" si="24">IF(N196="základná",J196,0)</f>
        <v>0</v>
      </c>
      <c r="BF196" s="154">
        <f t="shared" ref="BF196:BF227" si="25">IF(N196="znížená",J196,0)</f>
        <v>0</v>
      </c>
      <c r="BG196" s="154">
        <f t="shared" ref="BG196:BG227" si="26">IF(N196="zákl. prenesená",J196,0)</f>
        <v>0</v>
      </c>
      <c r="BH196" s="154">
        <f t="shared" ref="BH196:BH227" si="27">IF(N196="zníž. prenesená",J196,0)</f>
        <v>0</v>
      </c>
      <c r="BI196" s="154">
        <f t="shared" ref="BI196:BI227" si="28">IF(N196="nulová",J196,0)</f>
        <v>0</v>
      </c>
      <c r="BJ196" s="14" t="s">
        <v>85</v>
      </c>
      <c r="BK196" s="154">
        <f t="shared" ref="BK196:BK227" si="29">ROUND(I196*H196,2)</f>
        <v>0</v>
      </c>
      <c r="BL196" s="14" t="s">
        <v>696</v>
      </c>
      <c r="BM196" s="153" t="s">
        <v>1509</v>
      </c>
    </row>
    <row r="197" spans="2:65" s="1" customFormat="1" ht="24.25" customHeight="1">
      <c r="B197" s="140"/>
      <c r="C197" s="141" t="s">
        <v>447</v>
      </c>
      <c r="D197" s="141" t="s">
        <v>162</v>
      </c>
      <c r="E197" s="142" t="s">
        <v>1510</v>
      </c>
      <c r="F197" s="143" t="s">
        <v>1511</v>
      </c>
      <c r="G197" s="144" t="s">
        <v>269</v>
      </c>
      <c r="H197" s="145">
        <v>20</v>
      </c>
      <c r="I197" s="146"/>
      <c r="J197" s="147">
        <f t="shared" si="20"/>
        <v>0</v>
      </c>
      <c r="K197" s="148"/>
      <c r="L197" s="29"/>
      <c r="M197" s="149" t="s">
        <v>1</v>
      </c>
      <c r="N197" s="150" t="s">
        <v>39</v>
      </c>
      <c r="P197" s="151">
        <f t="shared" si="21"/>
        <v>0</v>
      </c>
      <c r="Q197" s="151">
        <v>0</v>
      </c>
      <c r="R197" s="151">
        <f t="shared" si="22"/>
        <v>0</v>
      </c>
      <c r="S197" s="151">
        <v>0</v>
      </c>
      <c r="T197" s="152">
        <f t="shared" si="23"/>
        <v>0</v>
      </c>
      <c r="AR197" s="153" t="s">
        <v>423</v>
      </c>
      <c r="AT197" s="153" t="s">
        <v>162</v>
      </c>
      <c r="AU197" s="153" t="s">
        <v>85</v>
      </c>
      <c r="AY197" s="14" t="s">
        <v>160</v>
      </c>
      <c r="BE197" s="154">
        <f t="shared" si="24"/>
        <v>0</v>
      </c>
      <c r="BF197" s="154">
        <f t="shared" si="25"/>
        <v>0</v>
      </c>
      <c r="BG197" s="154">
        <f t="shared" si="26"/>
        <v>0</v>
      </c>
      <c r="BH197" s="154">
        <f t="shared" si="27"/>
        <v>0</v>
      </c>
      <c r="BI197" s="154">
        <f t="shared" si="28"/>
        <v>0</v>
      </c>
      <c r="BJ197" s="14" t="s">
        <v>85</v>
      </c>
      <c r="BK197" s="154">
        <f t="shared" si="29"/>
        <v>0</v>
      </c>
      <c r="BL197" s="14" t="s">
        <v>423</v>
      </c>
      <c r="BM197" s="153" t="s">
        <v>1512</v>
      </c>
    </row>
    <row r="198" spans="2:65" s="1" customFormat="1" ht="24.25" customHeight="1">
      <c r="B198" s="140"/>
      <c r="C198" s="155" t="s">
        <v>451</v>
      </c>
      <c r="D198" s="155" t="s">
        <v>220</v>
      </c>
      <c r="E198" s="156" t="s">
        <v>1513</v>
      </c>
      <c r="F198" s="157" t="s">
        <v>1514</v>
      </c>
      <c r="G198" s="158" t="s">
        <v>269</v>
      </c>
      <c r="H198" s="159">
        <v>20</v>
      </c>
      <c r="I198" s="160"/>
      <c r="J198" s="161">
        <f t="shared" si="20"/>
        <v>0</v>
      </c>
      <c r="K198" s="162"/>
      <c r="L198" s="163"/>
      <c r="M198" s="164" t="s">
        <v>1</v>
      </c>
      <c r="N198" s="165" t="s">
        <v>39</v>
      </c>
      <c r="P198" s="151">
        <f t="shared" si="21"/>
        <v>0</v>
      </c>
      <c r="Q198" s="151">
        <v>1E-4</v>
      </c>
      <c r="R198" s="151">
        <f t="shared" si="22"/>
        <v>2E-3</v>
      </c>
      <c r="S198" s="151">
        <v>0</v>
      </c>
      <c r="T198" s="152">
        <f t="shared" si="23"/>
        <v>0</v>
      </c>
      <c r="AR198" s="153" t="s">
        <v>696</v>
      </c>
      <c r="AT198" s="153" t="s">
        <v>220</v>
      </c>
      <c r="AU198" s="153" t="s">
        <v>85</v>
      </c>
      <c r="AY198" s="14" t="s">
        <v>160</v>
      </c>
      <c r="BE198" s="154">
        <f t="shared" si="24"/>
        <v>0</v>
      </c>
      <c r="BF198" s="154">
        <f t="shared" si="25"/>
        <v>0</v>
      </c>
      <c r="BG198" s="154">
        <f t="shared" si="26"/>
        <v>0</v>
      </c>
      <c r="BH198" s="154">
        <f t="shared" si="27"/>
        <v>0</v>
      </c>
      <c r="BI198" s="154">
        <f t="shared" si="28"/>
        <v>0</v>
      </c>
      <c r="BJ198" s="14" t="s">
        <v>85</v>
      </c>
      <c r="BK198" s="154">
        <f t="shared" si="29"/>
        <v>0</v>
      </c>
      <c r="BL198" s="14" t="s">
        <v>696</v>
      </c>
      <c r="BM198" s="153" t="s">
        <v>1515</v>
      </c>
    </row>
    <row r="199" spans="2:65" s="1" customFormat="1" ht="37.75" customHeight="1">
      <c r="B199" s="140"/>
      <c r="C199" s="141" t="s">
        <v>456</v>
      </c>
      <c r="D199" s="141" t="s">
        <v>162</v>
      </c>
      <c r="E199" s="142" t="s">
        <v>1516</v>
      </c>
      <c r="F199" s="143" t="s">
        <v>1517</v>
      </c>
      <c r="G199" s="144" t="s">
        <v>269</v>
      </c>
      <c r="H199" s="145">
        <v>3</v>
      </c>
      <c r="I199" s="146"/>
      <c r="J199" s="147">
        <f t="shared" si="20"/>
        <v>0</v>
      </c>
      <c r="K199" s="148"/>
      <c r="L199" s="29"/>
      <c r="M199" s="149" t="s">
        <v>1</v>
      </c>
      <c r="N199" s="150" t="s">
        <v>39</v>
      </c>
      <c r="P199" s="151">
        <f t="shared" si="21"/>
        <v>0</v>
      </c>
      <c r="Q199" s="151">
        <v>0</v>
      </c>
      <c r="R199" s="151">
        <f t="shared" si="22"/>
        <v>0</v>
      </c>
      <c r="S199" s="151">
        <v>0</v>
      </c>
      <c r="T199" s="152">
        <f t="shared" si="23"/>
        <v>0</v>
      </c>
      <c r="AR199" s="153" t="s">
        <v>423</v>
      </c>
      <c r="AT199" s="153" t="s">
        <v>162</v>
      </c>
      <c r="AU199" s="153" t="s">
        <v>85</v>
      </c>
      <c r="AY199" s="14" t="s">
        <v>160</v>
      </c>
      <c r="BE199" s="154">
        <f t="shared" si="24"/>
        <v>0</v>
      </c>
      <c r="BF199" s="154">
        <f t="shared" si="25"/>
        <v>0</v>
      </c>
      <c r="BG199" s="154">
        <f t="shared" si="26"/>
        <v>0</v>
      </c>
      <c r="BH199" s="154">
        <f t="shared" si="27"/>
        <v>0</v>
      </c>
      <c r="BI199" s="154">
        <f t="shared" si="28"/>
        <v>0</v>
      </c>
      <c r="BJ199" s="14" t="s">
        <v>85</v>
      </c>
      <c r="BK199" s="154">
        <f t="shared" si="29"/>
        <v>0</v>
      </c>
      <c r="BL199" s="14" t="s">
        <v>423</v>
      </c>
      <c r="BM199" s="153" t="s">
        <v>1518</v>
      </c>
    </row>
    <row r="200" spans="2:65" s="1" customFormat="1" ht="24.25" customHeight="1">
      <c r="B200" s="140"/>
      <c r="C200" s="155" t="s">
        <v>460</v>
      </c>
      <c r="D200" s="155" t="s">
        <v>220</v>
      </c>
      <c r="E200" s="156" t="s">
        <v>1519</v>
      </c>
      <c r="F200" s="157" t="s">
        <v>1520</v>
      </c>
      <c r="G200" s="158" t="s">
        <v>269</v>
      </c>
      <c r="H200" s="159">
        <v>3</v>
      </c>
      <c r="I200" s="160"/>
      <c r="J200" s="161">
        <f t="shared" si="20"/>
        <v>0</v>
      </c>
      <c r="K200" s="162"/>
      <c r="L200" s="163"/>
      <c r="M200" s="164" t="s">
        <v>1</v>
      </c>
      <c r="N200" s="165" t="s">
        <v>39</v>
      </c>
      <c r="P200" s="151">
        <f t="shared" si="21"/>
        <v>0</v>
      </c>
      <c r="Q200" s="151">
        <v>1.2E-4</v>
      </c>
      <c r="R200" s="151">
        <f t="shared" si="22"/>
        <v>3.6000000000000002E-4</v>
      </c>
      <c r="S200" s="151">
        <v>0</v>
      </c>
      <c r="T200" s="152">
        <f t="shared" si="23"/>
        <v>0</v>
      </c>
      <c r="AR200" s="153" t="s">
        <v>696</v>
      </c>
      <c r="AT200" s="153" t="s">
        <v>220</v>
      </c>
      <c r="AU200" s="153" t="s">
        <v>85</v>
      </c>
      <c r="AY200" s="14" t="s">
        <v>160</v>
      </c>
      <c r="BE200" s="154">
        <f t="shared" si="24"/>
        <v>0</v>
      </c>
      <c r="BF200" s="154">
        <f t="shared" si="25"/>
        <v>0</v>
      </c>
      <c r="BG200" s="154">
        <f t="shared" si="26"/>
        <v>0</v>
      </c>
      <c r="BH200" s="154">
        <f t="shared" si="27"/>
        <v>0</v>
      </c>
      <c r="BI200" s="154">
        <f t="shared" si="28"/>
        <v>0</v>
      </c>
      <c r="BJ200" s="14" t="s">
        <v>85</v>
      </c>
      <c r="BK200" s="154">
        <f t="shared" si="29"/>
        <v>0</v>
      </c>
      <c r="BL200" s="14" t="s">
        <v>696</v>
      </c>
      <c r="BM200" s="153" t="s">
        <v>1521</v>
      </c>
    </row>
    <row r="201" spans="2:65" s="1" customFormat="1" ht="21.75" customHeight="1">
      <c r="B201" s="140"/>
      <c r="C201" s="141" t="s">
        <v>464</v>
      </c>
      <c r="D201" s="141" t="s">
        <v>162</v>
      </c>
      <c r="E201" s="142" t="s">
        <v>1522</v>
      </c>
      <c r="F201" s="143" t="s">
        <v>1523</v>
      </c>
      <c r="G201" s="144" t="s">
        <v>269</v>
      </c>
      <c r="H201" s="145">
        <v>1</v>
      </c>
      <c r="I201" s="146"/>
      <c r="J201" s="147">
        <f t="shared" si="20"/>
        <v>0</v>
      </c>
      <c r="K201" s="148"/>
      <c r="L201" s="29"/>
      <c r="M201" s="149" t="s">
        <v>1</v>
      </c>
      <c r="N201" s="150" t="s">
        <v>39</v>
      </c>
      <c r="P201" s="151">
        <f t="shared" si="21"/>
        <v>0</v>
      </c>
      <c r="Q201" s="151">
        <v>0</v>
      </c>
      <c r="R201" s="151">
        <f t="shared" si="22"/>
        <v>0</v>
      </c>
      <c r="S201" s="151">
        <v>0</v>
      </c>
      <c r="T201" s="152">
        <f t="shared" si="23"/>
        <v>0</v>
      </c>
      <c r="AR201" s="153" t="s">
        <v>423</v>
      </c>
      <c r="AT201" s="153" t="s">
        <v>162</v>
      </c>
      <c r="AU201" s="153" t="s">
        <v>85</v>
      </c>
      <c r="AY201" s="14" t="s">
        <v>160</v>
      </c>
      <c r="BE201" s="154">
        <f t="shared" si="24"/>
        <v>0</v>
      </c>
      <c r="BF201" s="154">
        <f t="shared" si="25"/>
        <v>0</v>
      </c>
      <c r="BG201" s="154">
        <f t="shared" si="26"/>
        <v>0</v>
      </c>
      <c r="BH201" s="154">
        <f t="shared" si="27"/>
        <v>0</v>
      </c>
      <c r="BI201" s="154">
        <f t="shared" si="28"/>
        <v>0</v>
      </c>
      <c r="BJ201" s="14" t="s">
        <v>85</v>
      </c>
      <c r="BK201" s="154">
        <f t="shared" si="29"/>
        <v>0</v>
      </c>
      <c r="BL201" s="14" t="s">
        <v>423</v>
      </c>
      <c r="BM201" s="153" t="s">
        <v>1524</v>
      </c>
    </row>
    <row r="202" spans="2:65" s="1" customFormat="1" ht="24.25" customHeight="1">
      <c r="B202" s="140"/>
      <c r="C202" s="155" t="s">
        <v>468</v>
      </c>
      <c r="D202" s="155" t="s">
        <v>220</v>
      </c>
      <c r="E202" s="156" t="s">
        <v>1525</v>
      </c>
      <c r="F202" s="157" t="s">
        <v>1526</v>
      </c>
      <c r="G202" s="158" t="s">
        <v>269</v>
      </c>
      <c r="H202" s="159">
        <v>1</v>
      </c>
      <c r="I202" s="160"/>
      <c r="J202" s="161">
        <f t="shared" si="20"/>
        <v>0</v>
      </c>
      <c r="K202" s="162"/>
      <c r="L202" s="163"/>
      <c r="M202" s="164" t="s">
        <v>1</v>
      </c>
      <c r="N202" s="165" t="s">
        <v>39</v>
      </c>
      <c r="P202" s="151">
        <f t="shared" si="21"/>
        <v>0</v>
      </c>
      <c r="Q202" s="151">
        <v>5.8000000000000003E-2</v>
      </c>
      <c r="R202" s="151">
        <f t="shared" si="22"/>
        <v>5.8000000000000003E-2</v>
      </c>
      <c r="S202" s="151">
        <v>0</v>
      </c>
      <c r="T202" s="152">
        <f t="shared" si="23"/>
        <v>0</v>
      </c>
      <c r="AR202" s="153" t="s">
        <v>696</v>
      </c>
      <c r="AT202" s="153" t="s">
        <v>220</v>
      </c>
      <c r="AU202" s="153" t="s">
        <v>85</v>
      </c>
      <c r="AY202" s="14" t="s">
        <v>160</v>
      </c>
      <c r="BE202" s="154">
        <f t="shared" si="24"/>
        <v>0</v>
      </c>
      <c r="BF202" s="154">
        <f t="shared" si="25"/>
        <v>0</v>
      </c>
      <c r="BG202" s="154">
        <f t="shared" si="26"/>
        <v>0</v>
      </c>
      <c r="BH202" s="154">
        <f t="shared" si="27"/>
        <v>0</v>
      </c>
      <c r="BI202" s="154">
        <f t="shared" si="28"/>
        <v>0</v>
      </c>
      <c r="BJ202" s="14" t="s">
        <v>85</v>
      </c>
      <c r="BK202" s="154">
        <f t="shared" si="29"/>
        <v>0</v>
      </c>
      <c r="BL202" s="14" t="s">
        <v>696</v>
      </c>
      <c r="BM202" s="153" t="s">
        <v>1527</v>
      </c>
    </row>
    <row r="203" spans="2:65" s="1" customFormat="1" ht="16.5" customHeight="1">
      <c r="B203" s="140"/>
      <c r="C203" s="141" t="s">
        <v>472</v>
      </c>
      <c r="D203" s="141" t="s">
        <v>162</v>
      </c>
      <c r="E203" s="142" t="s">
        <v>1528</v>
      </c>
      <c r="F203" s="143" t="s">
        <v>1529</v>
      </c>
      <c r="G203" s="144" t="s">
        <v>269</v>
      </c>
      <c r="H203" s="145">
        <v>72</v>
      </c>
      <c r="I203" s="146"/>
      <c r="J203" s="147">
        <f t="shared" si="20"/>
        <v>0</v>
      </c>
      <c r="K203" s="148"/>
      <c r="L203" s="29"/>
      <c r="M203" s="149" t="s">
        <v>1</v>
      </c>
      <c r="N203" s="150" t="s">
        <v>39</v>
      </c>
      <c r="P203" s="151">
        <f t="shared" si="21"/>
        <v>0</v>
      </c>
      <c r="Q203" s="151">
        <v>0</v>
      </c>
      <c r="R203" s="151">
        <f t="shared" si="22"/>
        <v>0</v>
      </c>
      <c r="S203" s="151">
        <v>0</v>
      </c>
      <c r="T203" s="152">
        <f t="shared" si="23"/>
        <v>0</v>
      </c>
      <c r="AR203" s="153" t="s">
        <v>423</v>
      </c>
      <c r="AT203" s="153" t="s">
        <v>162</v>
      </c>
      <c r="AU203" s="153" t="s">
        <v>85</v>
      </c>
      <c r="AY203" s="14" t="s">
        <v>160</v>
      </c>
      <c r="BE203" s="154">
        <f t="shared" si="24"/>
        <v>0</v>
      </c>
      <c r="BF203" s="154">
        <f t="shared" si="25"/>
        <v>0</v>
      </c>
      <c r="BG203" s="154">
        <f t="shared" si="26"/>
        <v>0</v>
      </c>
      <c r="BH203" s="154">
        <f t="shared" si="27"/>
        <v>0</v>
      </c>
      <c r="BI203" s="154">
        <f t="shared" si="28"/>
        <v>0</v>
      </c>
      <c r="BJ203" s="14" t="s">
        <v>85</v>
      </c>
      <c r="BK203" s="154">
        <f t="shared" si="29"/>
        <v>0</v>
      </c>
      <c r="BL203" s="14" t="s">
        <v>423</v>
      </c>
      <c r="BM203" s="153" t="s">
        <v>1530</v>
      </c>
    </row>
    <row r="204" spans="2:65" s="1" customFormat="1" ht="21.75" customHeight="1">
      <c r="B204" s="140"/>
      <c r="C204" s="155" t="s">
        <v>476</v>
      </c>
      <c r="D204" s="155" t="s">
        <v>220</v>
      </c>
      <c r="E204" s="156" t="s">
        <v>1531</v>
      </c>
      <c r="F204" s="157" t="s">
        <v>1532</v>
      </c>
      <c r="G204" s="158" t="s">
        <v>269</v>
      </c>
      <c r="H204" s="159">
        <v>31</v>
      </c>
      <c r="I204" s="160"/>
      <c r="J204" s="161">
        <f t="shared" si="20"/>
        <v>0</v>
      </c>
      <c r="K204" s="162"/>
      <c r="L204" s="163"/>
      <c r="M204" s="164" t="s">
        <v>1</v>
      </c>
      <c r="N204" s="165" t="s">
        <v>39</v>
      </c>
      <c r="P204" s="151">
        <f t="shared" si="21"/>
        <v>0</v>
      </c>
      <c r="Q204" s="151">
        <v>0</v>
      </c>
      <c r="R204" s="151">
        <f t="shared" si="22"/>
        <v>0</v>
      </c>
      <c r="S204" s="151">
        <v>0</v>
      </c>
      <c r="T204" s="152">
        <f t="shared" si="23"/>
        <v>0</v>
      </c>
      <c r="AR204" s="153" t="s">
        <v>948</v>
      </c>
      <c r="AT204" s="153" t="s">
        <v>220</v>
      </c>
      <c r="AU204" s="153" t="s">
        <v>85</v>
      </c>
      <c r="AY204" s="14" t="s">
        <v>160</v>
      </c>
      <c r="BE204" s="154">
        <f t="shared" si="24"/>
        <v>0</v>
      </c>
      <c r="BF204" s="154">
        <f t="shared" si="25"/>
        <v>0</v>
      </c>
      <c r="BG204" s="154">
        <f t="shared" si="26"/>
        <v>0</v>
      </c>
      <c r="BH204" s="154">
        <f t="shared" si="27"/>
        <v>0</v>
      </c>
      <c r="BI204" s="154">
        <f t="shared" si="28"/>
        <v>0</v>
      </c>
      <c r="BJ204" s="14" t="s">
        <v>85</v>
      </c>
      <c r="BK204" s="154">
        <f t="shared" si="29"/>
        <v>0</v>
      </c>
      <c r="BL204" s="14" t="s">
        <v>423</v>
      </c>
      <c r="BM204" s="153" t="s">
        <v>1533</v>
      </c>
    </row>
    <row r="205" spans="2:65" s="1" customFormat="1" ht="21.75" customHeight="1">
      <c r="B205" s="140"/>
      <c r="C205" s="155" t="s">
        <v>482</v>
      </c>
      <c r="D205" s="155" t="s">
        <v>220</v>
      </c>
      <c r="E205" s="156" t="s">
        <v>1534</v>
      </c>
      <c r="F205" s="157" t="s">
        <v>1535</v>
      </c>
      <c r="G205" s="158" t="s">
        <v>269</v>
      </c>
      <c r="H205" s="159">
        <v>11</v>
      </c>
      <c r="I205" s="160"/>
      <c r="J205" s="161">
        <f t="shared" si="20"/>
        <v>0</v>
      </c>
      <c r="K205" s="162"/>
      <c r="L205" s="163"/>
      <c r="M205" s="164" t="s">
        <v>1</v>
      </c>
      <c r="N205" s="165" t="s">
        <v>39</v>
      </c>
      <c r="P205" s="151">
        <f t="shared" si="21"/>
        <v>0</v>
      </c>
      <c r="Q205" s="151">
        <v>0</v>
      </c>
      <c r="R205" s="151">
        <f t="shared" si="22"/>
        <v>0</v>
      </c>
      <c r="S205" s="151">
        <v>0</v>
      </c>
      <c r="T205" s="152">
        <f t="shared" si="23"/>
        <v>0</v>
      </c>
      <c r="AR205" s="153" t="s">
        <v>948</v>
      </c>
      <c r="AT205" s="153" t="s">
        <v>220</v>
      </c>
      <c r="AU205" s="153" t="s">
        <v>85</v>
      </c>
      <c r="AY205" s="14" t="s">
        <v>160</v>
      </c>
      <c r="BE205" s="154">
        <f t="shared" si="24"/>
        <v>0</v>
      </c>
      <c r="BF205" s="154">
        <f t="shared" si="25"/>
        <v>0</v>
      </c>
      <c r="BG205" s="154">
        <f t="shared" si="26"/>
        <v>0</v>
      </c>
      <c r="BH205" s="154">
        <f t="shared" si="27"/>
        <v>0</v>
      </c>
      <c r="BI205" s="154">
        <f t="shared" si="28"/>
        <v>0</v>
      </c>
      <c r="BJ205" s="14" t="s">
        <v>85</v>
      </c>
      <c r="BK205" s="154">
        <f t="shared" si="29"/>
        <v>0</v>
      </c>
      <c r="BL205" s="14" t="s">
        <v>423</v>
      </c>
      <c r="BM205" s="153" t="s">
        <v>1536</v>
      </c>
    </row>
    <row r="206" spans="2:65" s="1" customFormat="1" ht="21.75" customHeight="1">
      <c r="B206" s="140"/>
      <c r="C206" s="155" t="s">
        <v>490</v>
      </c>
      <c r="D206" s="155" t="s">
        <v>220</v>
      </c>
      <c r="E206" s="156" t="s">
        <v>1537</v>
      </c>
      <c r="F206" s="157" t="s">
        <v>1538</v>
      </c>
      <c r="G206" s="158" t="s">
        <v>269</v>
      </c>
      <c r="H206" s="159">
        <v>20</v>
      </c>
      <c r="I206" s="160"/>
      <c r="J206" s="161">
        <f t="shared" si="20"/>
        <v>0</v>
      </c>
      <c r="K206" s="162"/>
      <c r="L206" s="163"/>
      <c r="M206" s="164" t="s">
        <v>1</v>
      </c>
      <c r="N206" s="165" t="s">
        <v>39</v>
      </c>
      <c r="P206" s="151">
        <f t="shared" si="21"/>
        <v>0</v>
      </c>
      <c r="Q206" s="151">
        <v>0</v>
      </c>
      <c r="R206" s="151">
        <f t="shared" si="22"/>
        <v>0</v>
      </c>
      <c r="S206" s="151">
        <v>0</v>
      </c>
      <c r="T206" s="152">
        <f t="shared" si="23"/>
        <v>0</v>
      </c>
      <c r="AR206" s="153" t="s">
        <v>948</v>
      </c>
      <c r="AT206" s="153" t="s">
        <v>220</v>
      </c>
      <c r="AU206" s="153" t="s">
        <v>85</v>
      </c>
      <c r="AY206" s="14" t="s">
        <v>160</v>
      </c>
      <c r="BE206" s="154">
        <f t="shared" si="24"/>
        <v>0</v>
      </c>
      <c r="BF206" s="154">
        <f t="shared" si="25"/>
        <v>0</v>
      </c>
      <c r="BG206" s="154">
        <f t="shared" si="26"/>
        <v>0</v>
      </c>
      <c r="BH206" s="154">
        <f t="shared" si="27"/>
        <v>0</v>
      </c>
      <c r="BI206" s="154">
        <f t="shared" si="28"/>
        <v>0</v>
      </c>
      <c r="BJ206" s="14" t="s">
        <v>85</v>
      </c>
      <c r="BK206" s="154">
        <f t="shared" si="29"/>
        <v>0</v>
      </c>
      <c r="BL206" s="14" t="s">
        <v>423</v>
      </c>
      <c r="BM206" s="153" t="s">
        <v>1539</v>
      </c>
    </row>
    <row r="207" spans="2:65" s="1" customFormat="1" ht="24.25" customHeight="1">
      <c r="B207" s="140"/>
      <c r="C207" s="155" t="s">
        <v>494</v>
      </c>
      <c r="D207" s="155" t="s">
        <v>220</v>
      </c>
      <c r="E207" s="156" t="s">
        <v>1540</v>
      </c>
      <c r="F207" s="157" t="s">
        <v>1541</v>
      </c>
      <c r="G207" s="158" t="s">
        <v>269</v>
      </c>
      <c r="H207" s="159">
        <v>10</v>
      </c>
      <c r="I207" s="160"/>
      <c r="J207" s="161">
        <f t="shared" si="20"/>
        <v>0</v>
      </c>
      <c r="K207" s="162"/>
      <c r="L207" s="163"/>
      <c r="M207" s="164" t="s">
        <v>1</v>
      </c>
      <c r="N207" s="165" t="s">
        <v>39</v>
      </c>
      <c r="P207" s="151">
        <f t="shared" si="21"/>
        <v>0</v>
      </c>
      <c r="Q207" s="151">
        <v>0</v>
      </c>
      <c r="R207" s="151">
        <f t="shared" si="22"/>
        <v>0</v>
      </c>
      <c r="S207" s="151">
        <v>0</v>
      </c>
      <c r="T207" s="152">
        <f t="shared" si="23"/>
        <v>0</v>
      </c>
      <c r="AR207" s="153" t="s">
        <v>948</v>
      </c>
      <c r="AT207" s="153" t="s">
        <v>220</v>
      </c>
      <c r="AU207" s="153" t="s">
        <v>85</v>
      </c>
      <c r="AY207" s="14" t="s">
        <v>160</v>
      </c>
      <c r="BE207" s="154">
        <f t="shared" si="24"/>
        <v>0</v>
      </c>
      <c r="BF207" s="154">
        <f t="shared" si="25"/>
        <v>0</v>
      </c>
      <c r="BG207" s="154">
        <f t="shared" si="26"/>
        <v>0</v>
      </c>
      <c r="BH207" s="154">
        <f t="shared" si="27"/>
        <v>0</v>
      </c>
      <c r="BI207" s="154">
        <f t="shared" si="28"/>
        <v>0</v>
      </c>
      <c r="BJ207" s="14" t="s">
        <v>85</v>
      </c>
      <c r="BK207" s="154">
        <f t="shared" si="29"/>
        <v>0</v>
      </c>
      <c r="BL207" s="14" t="s">
        <v>423</v>
      </c>
      <c r="BM207" s="153" t="s">
        <v>1542</v>
      </c>
    </row>
    <row r="208" spans="2:65" s="1" customFormat="1" ht="24.25" customHeight="1">
      <c r="B208" s="140"/>
      <c r="C208" s="141" t="s">
        <v>498</v>
      </c>
      <c r="D208" s="141" t="s">
        <v>162</v>
      </c>
      <c r="E208" s="142" t="s">
        <v>1543</v>
      </c>
      <c r="F208" s="143" t="s">
        <v>1544</v>
      </c>
      <c r="G208" s="144" t="s">
        <v>253</v>
      </c>
      <c r="H208" s="145">
        <v>127</v>
      </c>
      <c r="I208" s="146"/>
      <c r="J208" s="147">
        <f t="shared" si="20"/>
        <v>0</v>
      </c>
      <c r="K208" s="148"/>
      <c r="L208" s="29"/>
      <c r="M208" s="149" t="s">
        <v>1</v>
      </c>
      <c r="N208" s="150" t="s">
        <v>39</v>
      </c>
      <c r="P208" s="151">
        <f t="shared" si="21"/>
        <v>0</v>
      </c>
      <c r="Q208" s="151">
        <v>0</v>
      </c>
      <c r="R208" s="151">
        <f t="shared" si="22"/>
        <v>0</v>
      </c>
      <c r="S208" s="151">
        <v>0</v>
      </c>
      <c r="T208" s="152">
        <f t="shared" si="23"/>
        <v>0</v>
      </c>
      <c r="AR208" s="153" t="s">
        <v>423</v>
      </c>
      <c r="AT208" s="153" t="s">
        <v>162</v>
      </c>
      <c r="AU208" s="153" t="s">
        <v>85</v>
      </c>
      <c r="AY208" s="14" t="s">
        <v>160</v>
      </c>
      <c r="BE208" s="154">
        <f t="shared" si="24"/>
        <v>0</v>
      </c>
      <c r="BF208" s="154">
        <f t="shared" si="25"/>
        <v>0</v>
      </c>
      <c r="BG208" s="154">
        <f t="shared" si="26"/>
        <v>0</v>
      </c>
      <c r="BH208" s="154">
        <f t="shared" si="27"/>
        <v>0</v>
      </c>
      <c r="BI208" s="154">
        <f t="shared" si="28"/>
        <v>0</v>
      </c>
      <c r="BJ208" s="14" t="s">
        <v>85</v>
      </c>
      <c r="BK208" s="154">
        <f t="shared" si="29"/>
        <v>0</v>
      </c>
      <c r="BL208" s="14" t="s">
        <v>423</v>
      </c>
      <c r="BM208" s="153" t="s">
        <v>1545</v>
      </c>
    </row>
    <row r="209" spans="2:65" s="1" customFormat="1" ht="16.5" customHeight="1">
      <c r="B209" s="140"/>
      <c r="C209" s="155" t="s">
        <v>502</v>
      </c>
      <c r="D209" s="155" t="s">
        <v>220</v>
      </c>
      <c r="E209" s="156" t="s">
        <v>1546</v>
      </c>
      <c r="F209" s="157" t="s">
        <v>1547</v>
      </c>
      <c r="G209" s="158" t="s">
        <v>737</v>
      </c>
      <c r="H209" s="159">
        <v>79.489000000000004</v>
      </c>
      <c r="I209" s="160"/>
      <c r="J209" s="161">
        <f t="shared" si="20"/>
        <v>0</v>
      </c>
      <c r="K209" s="162"/>
      <c r="L209" s="163"/>
      <c r="M209" s="164" t="s">
        <v>1</v>
      </c>
      <c r="N209" s="165" t="s">
        <v>39</v>
      </c>
      <c r="P209" s="151">
        <f t="shared" si="21"/>
        <v>0</v>
      </c>
      <c r="Q209" s="151">
        <v>1E-3</v>
      </c>
      <c r="R209" s="151">
        <f t="shared" si="22"/>
        <v>7.9489000000000004E-2</v>
      </c>
      <c r="S209" s="151">
        <v>0</v>
      </c>
      <c r="T209" s="152">
        <f t="shared" si="23"/>
        <v>0</v>
      </c>
      <c r="AR209" s="153" t="s">
        <v>696</v>
      </c>
      <c r="AT209" s="153" t="s">
        <v>220</v>
      </c>
      <c r="AU209" s="153" t="s">
        <v>85</v>
      </c>
      <c r="AY209" s="14" t="s">
        <v>160</v>
      </c>
      <c r="BE209" s="154">
        <f t="shared" si="24"/>
        <v>0</v>
      </c>
      <c r="BF209" s="154">
        <f t="shared" si="25"/>
        <v>0</v>
      </c>
      <c r="BG209" s="154">
        <f t="shared" si="26"/>
        <v>0</v>
      </c>
      <c r="BH209" s="154">
        <f t="shared" si="27"/>
        <v>0</v>
      </c>
      <c r="BI209" s="154">
        <f t="shared" si="28"/>
        <v>0</v>
      </c>
      <c r="BJ209" s="14" t="s">
        <v>85</v>
      </c>
      <c r="BK209" s="154">
        <f t="shared" si="29"/>
        <v>0</v>
      </c>
      <c r="BL209" s="14" t="s">
        <v>696</v>
      </c>
      <c r="BM209" s="153" t="s">
        <v>1548</v>
      </c>
    </row>
    <row r="210" spans="2:65" s="1" customFormat="1" ht="24.25" customHeight="1">
      <c r="B210" s="140"/>
      <c r="C210" s="141" t="s">
        <v>506</v>
      </c>
      <c r="D210" s="141" t="s">
        <v>162</v>
      </c>
      <c r="E210" s="142" t="s">
        <v>1549</v>
      </c>
      <c r="F210" s="143" t="s">
        <v>1550</v>
      </c>
      <c r="G210" s="144" t="s">
        <v>253</v>
      </c>
      <c r="H210" s="145">
        <v>72.400000000000006</v>
      </c>
      <c r="I210" s="146"/>
      <c r="J210" s="147">
        <f t="shared" si="20"/>
        <v>0</v>
      </c>
      <c r="K210" s="148"/>
      <c r="L210" s="29"/>
      <c r="M210" s="149" t="s">
        <v>1</v>
      </c>
      <c r="N210" s="150" t="s">
        <v>39</v>
      </c>
      <c r="P210" s="151">
        <f t="shared" si="21"/>
        <v>0</v>
      </c>
      <c r="Q210" s="151">
        <v>0</v>
      </c>
      <c r="R210" s="151">
        <f t="shared" si="22"/>
        <v>0</v>
      </c>
      <c r="S210" s="151">
        <v>0</v>
      </c>
      <c r="T210" s="152">
        <f t="shared" si="23"/>
        <v>0</v>
      </c>
      <c r="AR210" s="153" t="s">
        <v>423</v>
      </c>
      <c r="AT210" s="153" t="s">
        <v>162</v>
      </c>
      <c r="AU210" s="153" t="s">
        <v>85</v>
      </c>
      <c r="AY210" s="14" t="s">
        <v>160</v>
      </c>
      <c r="BE210" s="154">
        <f t="shared" si="24"/>
        <v>0</v>
      </c>
      <c r="BF210" s="154">
        <f t="shared" si="25"/>
        <v>0</v>
      </c>
      <c r="BG210" s="154">
        <f t="shared" si="26"/>
        <v>0</v>
      </c>
      <c r="BH210" s="154">
        <f t="shared" si="27"/>
        <v>0</v>
      </c>
      <c r="BI210" s="154">
        <f t="shared" si="28"/>
        <v>0</v>
      </c>
      <c r="BJ210" s="14" t="s">
        <v>85</v>
      </c>
      <c r="BK210" s="154">
        <f t="shared" si="29"/>
        <v>0</v>
      </c>
      <c r="BL210" s="14" t="s">
        <v>423</v>
      </c>
      <c r="BM210" s="153" t="s">
        <v>1551</v>
      </c>
    </row>
    <row r="211" spans="2:65" s="1" customFormat="1" ht="16.5" customHeight="1">
      <c r="B211" s="140"/>
      <c r="C211" s="155" t="s">
        <v>510</v>
      </c>
      <c r="D211" s="155" t="s">
        <v>220</v>
      </c>
      <c r="E211" s="156" t="s">
        <v>1552</v>
      </c>
      <c r="F211" s="157" t="s">
        <v>1553</v>
      </c>
      <c r="G211" s="158" t="s">
        <v>737</v>
      </c>
      <c r="H211" s="159">
        <v>72.400000000000006</v>
      </c>
      <c r="I211" s="160"/>
      <c r="J211" s="161">
        <f t="shared" si="20"/>
        <v>0</v>
      </c>
      <c r="K211" s="162"/>
      <c r="L211" s="163"/>
      <c r="M211" s="164" t="s">
        <v>1</v>
      </c>
      <c r="N211" s="165" t="s">
        <v>39</v>
      </c>
      <c r="P211" s="151">
        <f t="shared" si="21"/>
        <v>0</v>
      </c>
      <c r="Q211" s="151">
        <v>1E-3</v>
      </c>
      <c r="R211" s="151">
        <f t="shared" si="22"/>
        <v>7.2400000000000006E-2</v>
      </c>
      <c r="S211" s="151">
        <v>0</v>
      </c>
      <c r="T211" s="152">
        <f t="shared" si="23"/>
        <v>0</v>
      </c>
      <c r="AR211" s="153" t="s">
        <v>696</v>
      </c>
      <c r="AT211" s="153" t="s">
        <v>220</v>
      </c>
      <c r="AU211" s="153" t="s">
        <v>85</v>
      </c>
      <c r="AY211" s="14" t="s">
        <v>160</v>
      </c>
      <c r="BE211" s="154">
        <f t="shared" si="24"/>
        <v>0</v>
      </c>
      <c r="BF211" s="154">
        <f t="shared" si="25"/>
        <v>0</v>
      </c>
      <c r="BG211" s="154">
        <f t="shared" si="26"/>
        <v>0</v>
      </c>
      <c r="BH211" s="154">
        <f t="shared" si="27"/>
        <v>0</v>
      </c>
      <c r="BI211" s="154">
        <f t="shared" si="28"/>
        <v>0</v>
      </c>
      <c r="BJ211" s="14" t="s">
        <v>85</v>
      </c>
      <c r="BK211" s="154">
        <f t="shared" si="29"/>
        <v>0</v>
      </c>
      <c r="BL211" s="14" t="s">
        <v>696</v>
      </c>
      <c r="BM211" s="153" t="s">
        <v>1554</v>
      </c>
    </row>
    <row r="212" spans="2:65" s="1" customFormat="1" ht="24.25" customHeight="1">
      <c r="B212" s="140"/>
      <c r="C212" s="141" t="s">
        <v>514</v>
      </c>
      <c r="D212" s="141" t="s">
        <v>162</v>
      </c>
      <c r="E212" s="142" t="s">
        <v>1555</v>
      </c>
      <c r="F212" s="143" t="s">
        <v>1556</v>
      </c>
      <c r="G212" s="144" t="s">
        <v>253</v>
      </c>
      <c r="H212" s="145">
        <v>40</v>
      </c>
      <c r="I212" s="146"/>
      <c r="J212" s="147">
        <f t="shared" si="20"/>
        <v>0</v>
      </c>
      <c r="K212" s="148"/>
      <c r="L212" s="29"/>
      <c r="M212" s="149" t="s">
        <v>1</v>
      </c>
      <c r="N212" s="150" t="s">
        <v>39</v>
      </c>
      <c r="P212" s="151">
        <f t="shared" si="21"/>
        <v>0</v>
      </c>
      <c r="Q212" s="151">
        <v>0</v>
      </c>
      <c r="R212" s="151">
        <f t="shared" si="22"/>
        <v>0</v>
      </c>
      <c r="S212" s="151">
        <v>0</v>
      </c>
      <c r="T212" s="152">
        <f t="shared" si="23"/>
        <v>0</v>
      </c>
      <c r="AR212" s="153" t="s">
        <v>423</v>
      </c>
      <c r="AT212" s="153" t="s">
        <v>162</v>
      </c>
      <c r="AU212" s="153" t="s">
        <v>85</v>
      </c>
      <c r="AY212" s="14" t="s">
        <v>160</v>
      </c>
      <c r="BE212" s="154">
        <f t="shared" si="24"/>
        <v>0</v>
      </c>
      <c r="BF212" s="154">
        <f t="shared" si="25"/>
        <v>0</v>
      </c>
      <c r="BG212" s="154">
        <f t="shared" si="26"/>
        <v>0</v>
      </c>
      <c r="BH212" s="154">
        <f t="shared" si="27"/>
        <v>0</v>
      </c>
      <c r="BI212" s="154">
        <f t="shared" si="28"/>
        <v>0</v>
      </c>
      <c r="BJ212" s="14" t="s">
        <v>85</v>
      </c>
      <c r="BK212" s="154">
        <f t="shared" si="29"/>
        <v>0</v>
      </c>
      <c r="BL212" s="14" t="s">
        <v>423</v>
      </c>
      <c r="BM212" s="153" t="s">
        <v>1557</v>
      </c>
    </row>
    <row r="213" spans="2:65" s="1" customFormat="1" ht="16.5" customHeight="1">
      <c r="B213" s="140"/>
      <c r="C213" s="155" t="s">
        <v>518</v>
      </c>
      <c r="D213" s="155" t="s">
        <v>220</v>
      </c>
      <c r="E213" s="156" t="s">
        <v>1558</v>
      </c>
      <c r="F213" s="157" t="s">
        <v>1559</v>
      </c>
      <c r="G213" s="158" t="s">
        <v>737</v>
      </c>
      <c r="H213" s="159">
        <v>25</v>
      </c>
      <c r="I213" s="160"/>
      <c r="J213" s="161">
        <f t="shared" si="20"/>
        <v>0</v>
      </c>
      <c r="K213" s="162"/>
      <c r="L213" s="163"/>
      <c r="M213" s="164" t="s">
        <v>1</v>
      </c>
      <c r="N213" s="165" t="s">
        <v>39</v>
      </c>
      <c r="P213" s="151">
        <f t="shared" si="21"/>
        <v>0</v>
      </c>
      <c r="Q213" s="151">
        <v>1E-3</v>
      </c>
      <c r="R213" s="151">
        <f t="shared" si="22"/>
        <v>2.5000000000000001E-2</v>
      </c>
      <c r="S213" s="151">
        <v>0</v>
      </c>
      <c r="T213" s="152">
        <f t="shared" si="23"/>
        <v>0</v>
      </c>
      <c r="AR213" s="153" t="s">
        <v>696</v>
      </c>
      <c r="AT213" s="153" t="s">
        <v>220</v>
      </c>
      <c r="AU213" s="153" t="s">
        <v>85</v>
      </c>
      <c r="AY213" s="14" t="s">
        <v>160</v>
      </c>
      <c r="BE213" s="154">
        <f t="shared" si="24"/>
        <v>0</v>
      </c>
      <c r="BF213" s="154">
        <f t="shared" si="25"/>
        <v>0</v>
      </c>
      <c r="BG213" s="154">
        <f t="shared" si="26"/>
        <v>0</v>
      </c>
      <c r="BH213" s="154">
        <f t="shared" si="27"/>
        <v>0</v>
      </c>
      <c r="BI213" s="154">
        <f t="shared" si="28"/>
        <v>0</v>
      </c>
      <c r="BJ213" s="14" t="s">
        <v>85</v>
      </c>
      <c r="BK213" s="154">
        <f t="shared" si="29"/>
        <v>0</v>
      </c>
      <c r="BL213" s="14" t="s">
        <v>696</v>
      </c>
      <c r="BM213" s="153" t="s">
        <v>1560</v>
      </c>
    </row>
    <row r="214" spans="2:65" s="1" customFormat="1" ht="16.5" customHeight="1">
      <c r="B214" s="140"/>
      <c r="C214" s="141" t="s">
        <v>520</v>
      </c>
      <c r="D214" s="141" t="s">
        <v>162</v>
      </c>
      <c r="E214" s="142" t="s">
        <v>1561</v>
      </c>
      <c r="F214" s="143" t="s">
        <v>1562</v>
      </c>
      <c r="G214" s="144" t="s">
        <v>269</v>
      </c>
      <c r="H214" s="145">
        <v>3</v>
      </c>
      <c r="I214" s="146"/>
      <c r="J214" s="147">
        <f t="shared" si="20"/>
        <v>0</v>
      </c>
      <c r="K214" s="148"/>
      <c r="L214" s="29"/>
      <c r="M214" s="149" t="s">
        <v>1</v>
      </c>
      <c r="N214" s="150" t="s">
        <v>39</v>
      </c>
      <c r="P214" s="151">
        <f t="shared" si="21"/>
        <v>0</v>
      </c>
      <c r="Q214" s="151">
        <v>0</v>
      </c>
      <c r="R214" s="151">
        <f t="shared" si="22"/>
        <v>0</v>
      </c>
      <c r="S214" s="151">
        <v>0</v>
      </c>
      <c r="T214" s="152">
        <f t="shared" si="23"/>
        <v>0</v>
      </c>
      <c r="AR214" s="153" t="s">
        <v>423</v>
      </c>
      <c r="AT214" s="153" t="s">
        <v>162</v>
      </c>
      <c r="AU214" s="153" t="s">
        <v>85</v>
      </c>
      <c r="AY214" s="14" t="s">
        <v>160</v>
      </c>
      <c r="BE214" s="154">
        <f t="shared" si="24"/>
        <v>0</v>
      </c>
      <c r="BF214" s="154">
        <f t="shared" si="25"/>
        <v>0</v>
      </c>
      <c r="BG214" s="154">
        <f t="shared" si="26"/>
        <v>0</v>
      </c>
      <c r="BH214" s="154">
        <f t="shared" si="27"/>
        <v>0</v>
      </c>
      <c r="BI214" s="154">
        <f t="shared" si="28"/>
        <v>0</v>
      </c>
      <c r="BJ214" s="14" t="s">
        <v>85</v>
      </c>
      <c r="BK214" s="154">
        <f t="shared" si="29"/>
        <v>0</v>
      </c>
      <c r="BL214" s="14" t="s">
        <v>423</v>
      </c>
      <c r="BM214" s="153" t="s">
        <v>1563</v>
      </c>
    </row>
    <row r="215" spans="2:65" s="1" customFormat="1" ht="16.5" customHeight="1">
      <c r="B215" s="140"/>
      <c r="C215" s="155" t="s">
        <v>527</v>
      </c>
      <c r="D215" s="155" t="s">
        <v>220</v>
      </c>
      <c r="E215" s="156" t="s">
        <v>1564</v>
      </c>
      <c r="F215" s="157" t="s">
        <v>1565</v>
      </c>
      <c r="G215" s="158" t="s">
        <v>269</v>
      </c>
      <c r="H215" s="159">
        <v>3</v>
      </c>
      <c r="I215" s="160"/>
      <c r="J215" s="161">
        <f t="shared" si="20"/>
        <v>0</v>
      </c>
      <c r="K215" s="162"/>
      <c r="L215" s="163"/>
      <c r="M215" s="164" t="s">
        <v>1</v>
      </c>
      <c r="N215" s="165" t="s">
        <v>39</v>
      </c>
      <c r="P215" s="151">
        <f t="shared" si="21"/>
        <v>0</v>
      </c>
      <c r="Q215" s="151">
        <v>3.0000000000000001E-5</v>
      </c>
      <c r="R215" s="151">
        <f t="shared" si="22"/>
        <v>9.0000000000000006E-5</v>
      </c>
      <c r="S215" s="151">
        <v>0</v>
      </c>
      <c r="T215" s="152">
        <f t="shared" si="23"/>
        <v>0</v>
      </c>
      <c r="AR215" s="153" t="s">
        <v>696</v>
      </c>
      <c r="AT215" s="153" t="s">
        <v>220</v>
      </c>
      <c r="AU215" s="153" t="s">
        <v>85</v>
      </c>
      <c r="AY215" s="14" t="s">
        <v>160</v>
      </c>
      <c r="BE215" s="154">
        <f t="shared" si="24"/>
        <v>0</v>
      </c>
      <c r="BF215" s="154">
        <f t="shared" si="25"/>
        <v>0</v>
      </c>
      <c r="BG215" s="154">
        <f t="shared" si="26"/>
        <v>0</v>
      </c>
      <c r="BH215" s="154">
        <f t="shared" si="27"/>
        <v>0</v>
      </c>
      <c r="BI215" s="154">
        <f t="shared" si="28"/>
        <v>0</v>
      </c>
      <c r="BJ215" s="14" t="s">
        <v>85</v>
      </c>
      <c r="BK215" s="154">
        <f t="shared" si="29"/>
        <v>0</v>
      </c>
      <c r="BL215" s="14" t="s">
        <v>696</v>
      </c>
      <c r="BM215" s="153" t="s">
        <v>1566</v>
      </c>
    </row>
    <row r="216" spans="2:65" s="1" customFormat="1" ht="16.5" customHeight="1">
      <c r="B216" s="140"/>
      <c r="C216" s="141" t="s">
        <v>531</v>
      </c>
      <c r="D216" s="141" t="s">
        <v>162</v>
      </c>
      <c r="E216" s="142" t="s">
        <v>1567</v>
      </c>
      <c r="F216" s="143" t="s">
        <v>1568</v>
      </c>
      <c r="G216" s="144" t="s">
        <v>269</v>
      </c>
      <c r="H216" s="145">
        <v>45</v>
      </c>
      <c r="I216" s="146"/>
      <c r="J216" s="147">
        <f t="shared" si="20"/>
        <v>0</v>
      </c>
      <c r="K216" s="148"/>
      <c r="L216" s="29"/>
      <c r="M216" s="149" t="s">
        <v>1</v>
      </c>
      <c r="N216" s="150" t="s">
        <v>39</v>
      </c>
      <c r="P216" s="151">
        <f t="shared" si="21"/>
        <v>0</v>
      </c>
      <c r="Q216" s="151">
        <v>0</v>
      </c>
      <c r="R216" s="151">
        <f t="shared" si="22"/>
        <v>0</v>
      </c>
      <c r="S216" s="151">
        <v>0</v>
      </c>
      <c r="T216" s="152">
        <f t="shared" si="23"/>
        <v>0</v>
      </c>
      <c r="AR216" s="153" t="s">
        <v>423</v>
      </c>
      <c r="AT216" s="153" t="s">
        <v>162</v>
      </c>
      <c r="AU216" s="153" t="s">
        <v>85</v>
      </c>
      <c r="AY216" s="14" t="s">
        <v>160</v>
      </c>
      <c r="BE216" s="154">
        <f t="shared" si="24"/>
        <v>0</v>
      </c>
      <c r="BF216" s="154">
        <f t="shared" si="25"/>
        <v>0</v>
      </c>
      <c r="BG216" s="154">
        <f t="shared" si="26"/>
        <v>0</v>
      </c>
      <c r="BH216" s="154">
        <f t="shared" si="27"/>
        <v>0</v>
      </c>
      <c r="BI216" s="154">
        <f t="shared" si="28"/>
        <v>0</v>
      </c>
      <c r="BJ216" s="14" t="s">
        <v>85</v>
      </c>
      <c r="BK216" s="154">
        <f t="shared" si="29"/>
        <v>0</v>
      </c>
      <c r="BL216" s="14" t="s">
        <v>423</v>
      </c>
      <c r="BM216" s="153" t="s">
        <v>1569</v>
      </c>
    </row>
    <row r="217" spans="2:65" s="1" customFormat="1" ht="24.25" customHeight="1">
      <c r="B217" s="140"/>
      <c r="C217" s="155" t="s">
        <v>535</v>
      </c>
      <c r="D217" s="155" t="s">
        <v>220</v>
      </c>
      <c r="E217" s="156" t="s">
        <v>1570</v>
      </c>
      <c r="F217" s="157" t="s">
        <v>1571</v>
      </c>
      <c r="G217" s="158" t="s">
        <v>269</v>
      </c>
      <c r="H217" s="159">
        <v>45</v>
      </c>
      <c r="I217" s="160"/>
      <c r="J217" s="161">
        <f t="shared" si="20"/>
        <v>0</v>
      </c>
      <c r="K217" s="162"/>
      <c r="L217" s="163"/>
      <c r="M217" s="164" t="s">
        <v>1</v>
      </c>
      <c r="N217" s="165" t="s">
        <v>39</v>
      </c>
      <c r="P217" s="151">
        <f t="shared" si="21"/>
        <v>0</v>
      </c>
      <c r="Q217" s="151">
        <v>1.06E-3</v>
      </c>
      <c r="R217" s="151">
        <f t="shared" si="22"/>
        <v>4.7699999999999999E-2</v>
      </c>
      <c r="S217" s="151">
        <v>0</v>
      </c>
      <c r="T217" s="152">
        <f t="shared" si="23"/>
        <v>0</v>
      </c>
      <c r="AR217" s="153" t="s">
        <v>696</v>
      </c>
      <c r="AT217" s="153" t="s">
        <v>220</v>
      </c>
      <c r="AU217" s="153" t="s">
        <v>85</v>
      </c>
      <c r="AY217" s="14" t="s">
        <v>160</v>
      </c>
      <c r="BE217" s="154">
        <f t="shared" si="24"/>
        <v>0</v>
      </c>
      <c r="BF217" s="154">
        <f t="shared" si="25"/>
        <v>0</v>
      </c>
      <c r="BG217" s="154">
        <f t="shared" si="26"/>
        <v>0</v>
      </c>
      <c r="BH217" s="154">
        <f t="shared" si="27"/>
        <v>0</v>
      </c>
      <c r="BI217" s="154">
        <f t="shared" si="28"/>
        <v>0</v>
      </c>
      <c r="BJ217" s="14" t="s">
        <v>85</v>
      </c>
      <c r="BK217" s="154">
        <f t="shared" si="29"/>
        <v>0</v>
      </c>
      <c r="BL217" s="14" t="s">
        <v>696</v>
      </c>
      <c r="BM217" s="153" t="s">
        <v>1572</v>
      </c>
    </row>
    <row r="218" spans="2:65" s="1" customFormat="1" ht="24.25" customHeight="1">
      <c r="B218" s="140"/>
      <c r="C218" s="155" t="s">
        <v>539</v>
      </c>
      <c r="D218" s="155" t="s">
        <v>220</v>
      </c>
      <c r="E218" s="156" t="s">
        <v>1573</v>
      </c>
      <c r="F218" s="157" t="s">
        <v>1574</v>
      </c>
      <c r="G218" s="158" t="s">
        <v>269</v>
      </c>
      <c r="H218" s="159">
        <v>45</v>
      </c>
      <c r="I218" s="160"/>
      <c r="J218" s="161">
        <f t="shared" si="20"/>
        <v>0</v>
      </c>
      <c r="K218" s="162"/>
      <c r="L218" s="163"/>
      <c r="M218" s="164" t="s">
        <v>1</v>
      </c>
      <c r="N218" s="165" t="s">
        <v>39</v>
      </c>
      <c r="P218" s="151">
        <f t="shared" si="21"/>
        <v>0</v>
      </c>
      <c r="Q218" s="151">
        <v>1E-4</v>
      </c>
      <c r="R218" s="151">
        <f t="shared" si="22"/>
        <v>4.5000000000000005E-3</v>
      </c>
      <c r="S218" s="151">
        <v>0</v>
      </c>
      <c r="T218" s="152">
        <f t="shared" si="23"/>
        <v>0</v>
      </c>
      <c r="AR218" s="153" t="s">
        <v>696</v>
      </c>
      <c r="AT218" s="153" t="s">
        <v>220</v>
      </c>
      <c r="AU218" s="153" t="s">
        <v>85</v>
      </c>
      <c r="AY218" s="14" t="s">
        <v>160</v>
      </c>
      <c r="BE218" s="154">
        <f t="shared" si="24"/>
        <v>0</v>
      </c>
      <c r="BF218" s="154">
        <f t="shared" si="25"/>
        <v>0</v>
      </c>
      <c r="BG218" s="154">
        <f t="shared" si="26"/>
        <v>0</v>
      </c>
      <c r="BH218" s="154">
        <f t="shared" si="27"/>
        <v>0</v>
      </c>
      <c r="BI218" s="154">
        <f t="shared" si="28"/>
        <v>0</v>
      </c>
      <c r="BJ218" s="14" t="s">
        <v>85</v>
      </c>
      <c r="BK218" s="154">
        <f t="shared" si="29"/>
        <v>0</v>
      </c>
      <c r="BL218" s="14" t="s">
        <v>696</v>
      </c>
      <c r="BM218" s="153" t="s">
        <v>1575</v>
      </c>
    </row>
    <row r="219" spans="2:65" s="1" customFormat="1" ht="24.25" customHeight="1">
      <c r="B219" s="140"/>
      <c r="C219" s="141" t="s">
        <v>543</v>
      </c>
      <c r="D219" s="141" t="s">
        <v>162</v>
      </c>
      <c r="E219" s="142" t="s">
        <v>1576</v>
      </c>
      <c r="F219" s="143" t="s">
        <v>1577</v>
      </c>
      <c r="G219" s="144" t="s">
        <v>269</v>
      </c>
      <c r="H219" s="145">
        <v>18</v>
      </c>
      <c r="I219" s="146"/>
      <c r="J219" s="147">
        <f t="shared" si="20"/>
        <v>0</v>
      </c>
      <c r="K219" s="148"/>
      <c r="L219" s="29"/>
      <c r="M219" s="149" t="s">
        <v>1</v>
      </c>
      <c r="N219" s="150" t="s">
        <v>39</v>
      </c>
      <c r="P219" s="151">
        <f t="shared" si="21"/>
        <v>0</v>
      </c>
      <c r="Q219" s="151">
        <v>0</v>
      </c>
      <c r="R219" s="151">
        <f t="shared" si="22"/>
        <v>0</v>
      </c>
      <c r="S219" s="151">
        <v>0</v>
      </c>
      <c r="T219" s="152">
        <f t="shared" si="23"/>
        <v>0</v>
      </c>
      <c r="AR219" s="153" t="s">
        <v>423</v>
      </c>
      <c r="AT219" s="153" t="s">
        <v>162</v>
      </c>
      <c r="AU219" s="153" t="s">
        <v>85</v>
      </c>
      <c r="AY219" s="14" t="s">
        <v>160</v>
      </c>
      <c r="BE219" s="154">
        <f t="shared" si="24"/>
        <v>0</v>
      </c>
      <c r="BF219" s="154">
        <f t="shared" si="25"/>
        <v>0</v>
      </c>
      <c r="BG219" s="154">
        <f t="shared" si="26"/>
        <v>0</v>
      </c>
      <c r="BH219" s="154">
        <f t="shared" si="27"/>
        <v>0</v>
      </c>
      <c r="BI219" s="154">
        <f t="shared" si="28"/>
        <v>0</v>
      </c>
      <c r="BJ219" s="14" t="s">
        <v>85</v>
      </c>
      <c r="BK219" s="154">
        <f t="shared" si="29"/>
        <v>0</v>
      </c>
      <c r="BL219" s="14" t="s">
        <v>423</v>
      </c>
      <c r="BM219" s="153" t="s">
        <v>1578</v>
      </c>
    </row>
    <row r="220" spans="2:65" s="1" customFormat="1" ht="16.5" customHeight="1">
      <c r="B220" s="140"/>
      <c r="C220" s="155" t="s">
        <v>547</v>
      </c>
      <c r="D220" s="155" t="s">
        <v>220</v>
      </c>
      <c r="E220" s="156" t="s">
        <v>1579</v>
      </c>
      <c r="F220" s="157" t="s">
        <v>1580</v>
      </c>
      <c r="G220" s="158" t="s">
        <v>269</v>
      </c>
      <c r="H220" s="159">
        <v>18</v>
      </c>
      <c r="I220" s="160"/>
      <c r="J220" s="161">
        <f t="shared" si="20"/>
        <v>0</v>
      </c>
      <c r="K220" s="162"/>
      <c r="L220" s="163"/>
      <c r="M220" s="164" t="s">
        <v>1</v>
      </c>
      <c r="N220" s="165" t="s">
        <v>39</v>
      </c>
      <c r="P220" s="151">
        <f t="shared" si="21"/>
        <v>0</v>
      </c>
      <c r="Q220" s="151">
        <v>0</v>
      </c>
      <c r="R220" s="151">
        <f t="shared" si="22"/>
        <v>0</v>
      </c>
      <c r="S220" s="151">
        <v>0</v>
      </c>
      <c r="T220" s="152">
        <f t="shared" si="23"/>
        <v>0</v>
      </c>
      <c r="AR220" s="153" t="s">
        <v>696</v>
      </c>
      <c r="AT220" s="153" t="s">
        <v>220</v>
      </c>
      <c r="AU220" s="153" t="s">
        <v>85</v>
      </c>
      <c r="AY220" s="14" t="s">
        <v>160</v>
      </c>
      <c r="BE220" s="154">
        <f t="shared" si="24"/>
        <v>0</v>
      </c>
      <c r="BF220" s="154">
        <f t="shared" si="25"/>
        <v>0</v>
      </c>
      <c r="BG220" s="154">
        <f t="shared" si="26"/>
        <v>0</v>
      </c>
      <c r="BH220" s="154">
        <f t="shared" si="27"/>
        <v>0</v>
      </c>
      <c r="BI220" s="154">
        <f t="shared" si="28"/>
        <v>0</v>
      </c>
      <c r="BJ220" s="14" t="s">
        <v>85</v>
      </c>
      <c r="BK220" s="154">
        <f t="shared" si="29"/>
        <v>0</v>
      </c>
      <c r="BL220" s="14" t="s">
        <v>696</v>
      </c>
      <c r="BM220" s="153" t="s">
        <v>1581</v>
      </c>
    </row>
    <row r="221" spans="2:65" s="1" customFormat="1" ht="24.25" customHeight="1">
      <c r="B221" s="140"/>
      <c r="C221" s="155" t="s">
        <v>551</v>
      </c>
      <c r="D221" s="155" t="s">
        <v>220</v>
      </c>
      <c r="E221" s="156" t="s">
        <v>1582</v>
      </c>
      <c r="F221" s="157" t="s">
        <v>1583</v>
      </c>
      <c r="G221" s="158" t="s">
        <v>269</v>
      </c>
      <c r="H221" s="159">
        <v>18</v>
      </c>
      <c r="I221" s="160"/>
      <c r="J221" s="161">
        <f t="shared" si="20"/>
        <v>0</v>
      </c>
      <c r="K221" s="162"/>
      <c r="L221" s="163"/>
      <c r="M221" s="164" t="s">
        <v>1</v>
      </c>
      <c r="N221" s="165" t="s">
        <v>39</v>
      </c>
      <c r="P221" s="151">
        <f t="shared" si="21"/>
        <v>0</v>
      </c>
      <c r="Q221" s="151">
        <v>1.2E-4</v>
      </c>
      <c r="R221" s="151">
        <f t="shared" si="22"/>
        <v>2.16E-3</v>
      </c>
      <c r="S221" s="151">
        <v>0</v>
      </c>
      <c r="T221" s="152">
        <f t="shared" si="23"/>
        <v>0</v>
      </c>
      <c r="AR221" s="153" t="s">
        <v>696</v>
      </c>
      <c r="AT221" s="153" t="s">
        <v>220</v>
      </c>
      <c r="AU221" s="153" t="s">
        <v>85</v>
      </c>
      <c r="AY221" s="14" t="s">
        <v>160</v>
      </c>
      <c r="BE221" s="154">
        <f t="shared" si="24"/>
        <v>0</v>
      </c>
      <c r="BF221" s="154">
        <f t="shared" si="25"/>
        <v>0</v>
      </c>
      <c r="BG221" s="154">
        <f t="shared" si="26"/>
        <v>0</v>
      </c>
      <c r="BH221" s="154">
        <f t="shared" si="27"/>
        <v>0</v>
      </c>
      <c r="BI221" s="154">
        <f t="shared" si="28"/>
        <v>0</v>
      </c>
      <c r="BJ221" s="14" t="s">
        <v>85</v>
      </c>
      <c r="BK221" s="154">
        <f t="shared" si="29"/>
        <v>0</v>
      </c>
      <c r="BL221" s="14" t="s">
        <v>696</v>
      </c>
      <c r="BM221" s="153" t="s">
        <v>1584</v>
      </c>
    </row>
    <row r="222" spans="2:65" s="1" customFormat="1" ht="21.75" customHeight="1">
      <c r="B222" s="140"/>
      <c r="C222" s="141" t="s">
        <v>555</v>
      </c>
      <c r="D222" s="141" t="s">
        <v>162</v>
      </c>
      <c r="E222" s="142" t="s">
        <v>1585</v>
      </c>
      <c r="F222" s="143" t="s">
        <v>1586</v>
      </c>
      <c r="G222" s="144" t="s">
        <v>269</v>
      </c>
      <c r="H222" s="145">
        <v>13</v>
      </c>
      <c r="I222" s="146"/>
      <c r="J222" s="147">
        <f t="shared" si="20"/>
        <v>0</v>
      </c>
      <c r="K222" s="148"/>
      <c r="L222" s="29"/>
      <c r="M222" s="149" t="s">
        <v>1</v>
      </c>
      <c r="N222" s="150" t="s">
        <v>39</v>
      </c>
      <c r="P222" s="151">
        <f t="shared" si="21"/>
        <v>0</v>
      </c>
      <c r="Q222" s="151">
        <v>0</v>
      </c>
      <c r="R222" s="151">
        <f t="shared" si="22"/>
        <v>0</v>
      </c>
      <c r="S222" s="151">
        <v>0</v>
      </c>
      <c r="T222" s="152">
        <f t="shared" si="23"/>
        <v>0</v>
      </c>
      <c r="AR222" s="153" t="s">
        <v>423</v>
      </c>
      <c r="AT222" s="153" t="s">
        <v>162</v>
      </c>
      <c r="AU222" s="153" t="s">
        <v>85</v>
      </c>
      <c r="AY222" s="14" t="s">
        <v>160</v>
      </c>
      <c r="BE222" s="154">
        <f t="shared" si="24"/>
        <v>0</v>
      </c>
      <c r="BF222" s="154">
        <f t="shared" si="25"/>
        <v>0</v>
      </c>
      <c r="BG222" s="154">
        <f t="shared" si="26"/>
        <v>0</v>
      </c>
      <c r="BH222" s="154">
        <f t="shared" si="27"/>
        <v>0</v>
      </c>
      <c r="BI222" s="154">
        <f t="shared" si="28"/>
        <v>0</v>
      </c>
      <c r="BJ222" s="14" t="s">
        <v>85</v>
      </c>
      <c r="BK222" s="154">
        <f t="shared" si="29"/>
        <v>0</v>
      </c>
      <c r="BL222" s="14" t="s">
        <v>423</v>
      </c>
      <c r="BM222" s="153" t="s">
        <v>1587</v>
      </c>
    </row>
    <row r="223" spans="2:65" s="1" customFormat="1" ht="24.25" customHeight="1">
      <c r="B223" s="140"/>
      <c r="C223" s="155" t="s">
        <v>559</v>
      </c>
      <c r="D223" s="155" t="s">
        <v>220</v>
      </c>
      <c r="E223" s="156" t="s">
        <v>1588</v>
      </c>
      <c r="F223" s="157" t="s">
        <v>1589</v>
      </c>
      <c r="G223" s="158" t="s">
        <v>269</v>
      </c>
      <c r="H223" s="159">
        <v>13</v>
      </c>
      <c r="I223" s="160"/>
      <c r="J223" s="161">
        <f t="shared" si="20"/>
        <v>0</v>
      </c>
      <c r="K223" s="162"/>
      <c r="L223" s="163"/>
      <c r="M223" s="164" t="s">
        <v>1</v>
      </c>
      <c r="N223" s="165" t="s">
        <v>39</v>
      </c>
      <c r="P223" s="151">
        <f t="shared" si="21"/>
        <v>0</v>
      </c>
      <c r="Q223" s="151">
        <v>1.34E-3</v>
      </c>
      <c r="R223" s="151">
        <f t="shared" si="22"/>
        <v>1.7420000000000001E-2</v>
      </c>
      <c r="S223" s="151">
        <v>0</v>
      </c>
      <c r="T223" s="152">
        <f t="shared" si="23"/>
        <v>0</v>
      </c>
      <c r="AR223" s="153" t="s">
        <v>696</v>
      </c>
      <c r="AT223" s="153" t="s">
        <v>220</v>
      </c>
      <c r="AU223" s="153" t="s">
        <v>85</v>
      </c>
      <c r="AY223" s="14" t="s">
        <v>160</v>
      </c>
      <c r="BE223" s="154">
        <f t="shared" si="24"/>
        <v>0</v>
      </c>
      <c r="BF223" s="154">
        <f t="shared" si="25"/>
        <v>0</v>
      </c>
      <c r="BG223" s="154">
        <f t="shared" si="26"/>
        <v>0</v>
      </c>
      <c r="BH223" s="154">
        <f t="shared" si="27"/>
        <v>0</v>
      </c>
      <c r="BI223" s="154">
        <f t="shared" si="28"/>
        <v>0</v>
      </c>
      <c r="BJ223" s="14" t="s">
        <v>85</v>
      </c>
      <c r="BK223" s="154">
        <f t="shared" si="29"/>
        <v>0</v>
      </c>
      <c r="BL223" s="14" t="s">
        <v>696</v>
      </c>
      <c r="BM223" s="153" t="s">
        <v>1590</v>
      </c>
    </row>
    <row r="224" spans="2:65" s="1" customFormat="1" ht="16.5" customHeight="1">
      <c r="B224" s="140"/>
      <c r="C224" s="141" t="s">
        <v>563</v>
      </c>
      <c r="D224" s="141" t="s">
        <v>162</v>
      </c>
      <c r="E224" s="142" t="s">
        <v>1591</v>
      </c>
      <c r="F224" s="143" t="s">
        <v>1592</v>
      </c>
      <c r="G224" s="144" t="s">
        <v>269</v>
      </c>
      <c r="H224" s="145">
        <v>13</v>
      </c>
      <c r="I224" s="146"/>
      <c r="J224" s="147">
        <f t="shared" si="20"/>
        <v>0</v>
      </c>
      <c r="K224" s="148"/>
      <c r="L224" s="29"/>
      <c r="M224" s="149" t="s">
        <v>1</v>
      </c>
      <c r="N224" s="150" t="s">
        <v>39</v>
      </c>
      <c r="P224" s="151">
        <f t="shared" si="21"/>
        <v>0</v>
      </c>
      <c r="Q224" s="151">
        <v>0</v>
      </c>
      <c r="R224" s="151">
        <f t="shared" si="22"/>
        <v>0</v>
      </c>
      <c r="S224" s="151">
        <v>0</v>
      </c>
      <c r="T224" s="152">
        <f t="shared" si="23"/>
        <v>0</v>
      </c>
      <c r="AR224" s="153" t="s">
        <v>423</v>
      </c>
      <c r="AT224" s="153" t="s">
        <v>162</v>
      </c>
      <c r="AU224" s="153" t="s">
        <v>85</v>
      </c>
      <c r="AY224" s="14" t="s">
        <v>160</v>
      </c>
      <c r="BE224" s="154">
        <f t="shared" si="24"/>
        <v>0</v>
      </c>
      <c r="BF224" s="154">
        <f t="shared" si="25"/>
        <v>0</v>
      </c>
      <c r="BG224" s="154">
        <f t="shared" si="26"/>
        <v>0</v>
      </c>
      <c r="BH224" s="154">
        <f t="shared" si="27"/>
        <v>0</v>
      </c>
      <c r="BI224" s="154">
        <f t="shared" si="28"/>
        <v>0</v>
      </c>
      <c r="BJ224" s="14" t="s">
        <v>85</v>
      </c>
      <c r="BK224" s="154">
        <f t="shared" si="29"/>
        <v>0</v>
      </c>
      <c r="BL224" s="14" t="s">
        <v>423</v>
      </c>
      <c r="BM224" s="153" t="s">
        <v>1593</v>
      </c>
    </row>
    <row r="225" spans="2:65" s="1" customFormat="1" ht="24.25" customHeight="1">
      <c r="B225" s="140"/>
      <c r="C225" s="155" t="s">
        <v>567</v>
      </c>
      <c r="D225" s="155" t="s">
        <v>220</v>
      </c>
      <c r="E225" s="156" t="s">
        <v>1594</v>
      </c>
      <c r="F225" s="157" t="s">
        <v>1595</v>
      </c>
      <c r="G225" s="158" t="s">
        <v>269</v>
      </c>
      <c r="H225" s="159">
        <v>13</v>
      </c>
      <c r="I225" s="160"/>
      <c r="J225" s="161">
        <f t="shared" si="20"/>
        <v>0</v>
      </c>
      <c r="K225" s="162"/>
      <c r="L225" s="163"/>
      <c r="M225" s="164" t="s">
        <v>1</v>
      </c>
      <c r="N225" s="165" t="s">
        <v>39</v>
      </c>
      <c r="P225" s="151">
        <f t="shared" si="21"/>
        <v>0</v>
      </c>
      <c r="Q225" s="151">
        <v>0</v>
      </c>
      <c r="R225" s="151">
        <f t="shared" si="22"/>
        <v>0</v>
      </c>
      <c r="S225" s="151">
        <v>0</v>
      </c>
      <c r="T225" s="152">
        <f t="shared" si="23"/>
        <v>0</v>
      </c>
      <c r="AR225" s="153" t="s">
        <v>696</v>
      </c>
      <c r="AT225" s="153" t="s">
        <v>220</v>
      </c>
      <c r="AU225" s="153" t="s">
        <v>85</v>
      </c>
      <c r="AY225" s="14" t="s">
        <v>160</v>
      </c>
      <c r="BE225" s="154">
        <f t="shared" si="24"/>
        <v>0</v>
      </c>
      <c r="BF225" s="154">
        <f t="shared" si="25"/>
        <v>0</v>
      </c>
      <c r="BG225" s="154">
        <f t="shared" si="26"/>
        <v>0</v>
      </c>
      <c r="BH225" s="154">
        <f t="shared" si="27"/>
        <v>0</v>
      </c>
      <c r="BI225" s="154">
        <f t="shared" si="28"/>
        <v>0</v>
      </c>
      <c r="BJ225" s="14" t="s">
        <v>85</v>
      </c>
      <c r="BK225" s="154">
        <f t="shared" si="29"/>
        <v>0</v>
      </c>
      <c r="BL225" s="14" t="s">
        <v>696</v>
      </c>
      <c r="BM225" s="153" t="s">
        <v>1596</v>
      </c>
    </row>
    <row r="226" spans="2:65" s="1" customFormat="1" ht="24.25" customHeight="1">
      <c r="B226" s="140"/>
      <c r="C226" s="155" t="s">
        <v>480</v>
      </c>
      <c r="D226" s="155" t="s">
        <v>220</v>
      </c>
      <c r="E226" s="156" t="s">
        <v>1597</v>
      </c>
      <c r="F226" s="157" t="s">
        <v>1598</v>
      </c>
      <c r="G226" s="158" t="s">
        <v>269</v>
      </c>
      <c r="H226" s="159">
        <v>13</v>
      </c>
      <c r="I226" s="160"/>
      <c r="J226" s="161">
        <f t="shared" si="20"/>
        <v>0</v>
      </c>
      <c r="K226" s="162"/>
      <c r="L226" s="163"/>
      <c r="M226" s="164" t="s">
        <v>1</v>
      </c>
      <c r="N226" s="165" t="s">
        <v>39</v>
      </c>
      <c r="P226" s="151">
        <f t="shared" si="21"/>
        <v>0</v>
      </c>
      <c r="Q226" s="151">
        <v>5.0000000000000002E-5</v>
      </c>
      <c r="R226" s="151">
        <f t="shared" si="22"/>
        <v>6.5000000000000008E-4</v>
      </c>
      <c r="S226" s="151">
        <v>0</v>
      </c>
      <c r="T226" s="152">
        <f t="shared" si="23"/>
        <v>0</v>
      </c>
      <c r="AR226" s="153" t="s">
        <v>696</v>
      </c>
      <c r="AT226" s="153" t="s">
        <v>220</v>
      </c>
      <c r="AU226" s="153" t="s">
        <v>85</v>
      </c>
      <c r="AY226" s="14" t="s">
        <v>160</v>
      </c>
      <c r="BE226" s="154">
        <f t="shared" si="24"/>
        <v>0</v>
      </c>
      <c r="BF226" s="154">
        <f t="shared" si="25"/>
        <v>0</v>
      </c>
      <c r="BG226" s="154">
        <f t="shared" si="26"/>
        <v>0</v>
      </c>
      <c r="BH226" s="154">
        <f t="shared" si="27"/>
        <v>0</v>
      </c>
      <c r="BI226" s="154">
        <f t="shared" si="28"/>
        <v>0</v>
      </c>
      <c r="BJ226" s="14" t="s">
        <v>85</v>
      </c>
      <c r="BK226" s="154">
        <f t="shared" si="29"/>
        <v>0</v>
      </c>
      <c r="BL226" s="14" t="s">
        <v>696</v>
      </c>
      <c r="BM226" s="153" t="s">
        <v>1599</v>
      </c>
    </row>
    <row r="227" spans="2:65" s="1" customFormat="1" ht="16.5" customHeight="1">
      <c r="B227" s="140"/>
      <c r="C227" s="141" t="s">
        <v>576</v>
      </c>
      <c r="D227" s="141" t="s">
        <v>162</v>
      </c>
      <c r="E227" s="142" t="s">
        <v>1600</v>
      </c>
      <c r="F227" s="143" t="s">
        <v>1601</v>
      </c>
      <c r="G227" s="144" t="s">
        <v>269</v>
      </c>
      <c r="H227" s="145">
        <v>13</v>
      </c>
      <c r="I227" s="146"/>
      <c r="J227" s="147">
        <f t="shared" si="20"/>
        <v>0</v>
      </c>
      <c r="K227" s="148"/>
      <c r="L227" s="29"/>
      <c r="M227" s="149" t="s">
        <v>1</v>
      </c>
      <c r="N227" s="150" t="s">
        <v>39</v>
      </c>
      <c r="P227" s="151">
        <f t="shared" si="21"/>
        <v>0</v>
      </c>
      <c r="Q227" s="151">
        <v>0</v>
      </c>
      <c r="R227" s="151">
        <f t="shared" si="22"/>
        <v>0</v>
      </c>
      <c r="S227" s="151">
        <v>0</v>
      </c>
      <c r="T227" s="152">
        <f t="shared" si="23"/>
        <v>0</v>
      </c>
      <c r="AR227" s="153" t="s">
        <v>423</v>
      </c>
      <c r="AT227" s="153" t="s">
        <v>162</v>
      </c>
      <c r="AU227" s="153" t="s">
        <v>85</v>
      </c>
      <c r="AY227" s="14" t="s">
        <v>160</v>
      </c>
      <c r="BE227" s="154">
        <f t="shared" si="24"/>
        <v>0</v>
      </c>
      <c r="BF227" s="154">
        <f t="shared" si="25"/>
        <v>0</v>
      </c>
      <c r="BG227" s="154">
        <f t="shared" si="26"/>
        <v>0</v>
      </c>
      <c r="BH227" s="154">
        <f t="shared" si="27"/>
        <v>0</v>
      </c>
      <c r="BI227" s="154">
        <f t="shared" si="28"/>
        <v>0</v>
      </c>
      <c r="BJ227" s="14" t="s">
        <v>85</v>
      </c>
      <c r="BK227" s="154">
        <f t="shared" si="29"/>
        <v>0</v>
      </c>
      <c r="BL227" s="14" t="s">
        <v>423</v>
      </c>
      <c r="BM227" s="153" t="s">
        <v>1602</v>
      </c>
    </row>
    <row r="228" spans="2:65" s="1" customFormat="1" ht="24.25" customHeight="1">
      <c r="B228" s="140"/>
      <c r="C228" s="155" t="s">
        <v>580</v>
      </c>
      <c r="D228" s="155" t="s">
        <v>220</v>
      </c>
      <c r="E228" s="156" t="s">
        <v>1603</v>
      </c>
      <c r="F228" s="157" t="s">
        <v>1604</v>
      </c>
      <c r="G228" s="158" t="s">
        <v>269</v>
      </c>
      <c r="H228" s="159">
        <v>13</v>
      </c>
      <c r="I228" s="160"/>
      <c r="J228" s="161">
        <f t="shared" ref="J228:J259" si="30">ROUND(I228*H228,2)</f>
        <v>0</v>
      </c>
      <c r="K228" s="162"/>
      <c r="L228" s="163"/>
      <c r="M228" s="164" t="s">
        <v>1</v>
      </c>
      <c r="N228" s="165" t="s">
        <v>39</v>
      </c>
      <c r="P228" s="151">
        <f t="shared" ref="P228:P259" si="31">O228*H228</f>
        <v>0</v>
      </c>
      <c r="Q228" s="151">
        <v>3.6000000000000002E-4</v>
      </c>
      <c r="R228" s="151">
        <f t="shared" ref="R228:R259" si="32">Q228*H228</f>
        <v>4.6800000000000001E-3</v>
      </c>
      <c r="S228" s="151">
        <v>0</v>
      </c>
      <c r="T228" s="152">
        <f t="shared" ref="T228:T259" si="33">S228*H228</f>
        <v>0</v>
      </c>
      <c r="AR228" s="153" t="s">
        <v>696</v>
      </c>
      <c r="AT228" s="153" t="s">
        <v>220</v>
      </c>
      <c r="AU228" s="153" t="s">
        <v>85</v>
      </c>
      <c r="AY228" s="14" t="s">
        <v>160</v>
      </c>
      <c r="BE228" s="154">
        <f t="shared" ref="BE228:BE259" si="34">IF(N228="základná",J228,0)</f>
        <v>0</v>
      </c>
      <c r="BF228" s="154">
        <f t="shared" ref="BF228:BF259" si="35">IF(N228="znížená",J228,0)</f>
        <v>0</v>
      </c>
      <c r="BG228" s="154">
        <f t="shared" ref="BG228:BG259" si="36">IF(N228="zákl. prenesená",J228,0)</f>
        <v>0</v>
      </c>
      <c r="BH228" s="154">
        <f t="shared" ref="BH228:BH259" si="37">IF(N228="zníž. prenesená",J228,0)</f>
        <v>0</v>
      </c>
      <c r="BI228" s="154">
        <f t="shared" ref="BI228:BI259" si="38">IF(N228="nulová",J228,0)</f>
        <v>0</v>
      </c>
      <c r="BJ228" s="14" t="s">
        <v>85</v>
      </c>
      <c r="BK228" s="154">
        <f t="shared" ref="BK228:BK259" si="39">ROUND(I228*H228,2)</f>
        <v>0</v>
      </c>
      <c r="BL228" s="14" t="s">
        <v>696</v>
      </c>
      <c r="BM228" s="153" t="s">
        <v>1605</v>
      </c>
    </row>
    <row r="229" spans="2:65" s="1" customFormat="1" ht="16.5" customHeight="1">
      <c r="B229" s="140"/>
      <c r="C229" s="141" t="s">
        <v>584</v>
      </c>
      <c r="D229" s="141" t="s">
        <v>162</v>
      </c>
      <c r="E229" s="142" t="s">
        <v>1606</v>
      </c>
      <c r="F229" s="143" t="s">
        <v>1607</v>
      </c>
      <c r="G229" s="144" t="s">
        <v>269</v>
      </c>
      <c r="H229" s="145">
        <v>13</v>
      </c>
      <c r="I229" s="146"/>
      <c r="J229" s="147">
        <f t="shared" si="30"/>
        <v>0</v>
      </c>
      <c r="K229" s="148"/>
      <c r="L229" s="29"/>
      <c r="M229" s="149" t="s">
        <v>1</v>
      </c>
      <c r="N229" s="150" t="s">
        <v>39</v>
      </c>
      <c r="P229" s="151">
        <f t="shared" si="31"/>
        <v>0</v>
      </c>
      <c r="Q229" s="151">
        <v>0</v>
      </c>
      <c r="R229" s="151">
        <f t="shared" si="32"/>
        <v>0</v>
      </c>
      <c r="S229" s="151">
        <v>0</v>
      </c>
      <c r="T229" s="152">
        <f t="shared" si="33"/>
        <v>0</v>
      </c>
      <c r="AR229" s="153" t="s">
        <v>423</v>
      </c>
      <c r="AT229" s="153" t="s">
        <v>162</v>
      </c>
      <c r="AU229" s="153" t="s">
        <v>85</v>
      </c>
      <c r="AY229" s="14" t="s">
        <v>160</v>
      </c>
      <c r="BE229" s="154">
        <f t="shared" si="34"/>
        <v>0</v>
      </c>
      <c r="BF229" s="154">
        <f t="shared" si="35"/>
        <v>0</v>
      </c>
      <c r="BG229" s="154">
        <f t="shared" si="36"/>
        <v>0</v>
      </c>
      <c r="BH229" s="154">
        <f t="shared" si="37"/>
        <v>0</v>
      </c>
      <c r="BI229" s="154">
        <f t="shared" si="38"/>
        <v>0</v>
      </c>
      <c r="BJ229" s="14" t="s">
        <v>85</v>
      </c>
      <c r="BK229" s="154">
        <f t="shared" si="39"/>
        <v>0</v>
      </c>
      <c r="BL229" s="14" t="s">
        <v>423</v>
      </c>
      <c r="BM229" s="153" t="s">
        <v>1608</v>
      </c>
    </row>
    <row r="230" spans="2:65" s="1" customFormat="1" ht="24.25" customHeight="1">
      <c r="B230" s="140"/>
      <c r="C230" s="155" t="s">
        <v>588</v>
      </c>
      <c r="D230" s="155" t="s">
        <v>220</v>
      </c>
      <c r="E230" s="156" t="s">
        <v>1609</v>
      </c>
      <c r="F230" s="157" t="s">
        <v>1610</v>
      </c>
      <c r="G230" s="158" t="s">
        <v>269</v>
      </c>
      <c r="H230" s="159">
        <v>13</v>
      </c>
      <c r="I230" s="160"/>
      <c r="J230" s="161">
        <f t="shared" si="30"/>
        <v>0</v>
      </c>
      <c r="K230" s="162"/>
      <c r="L230" s="163"/>
      <c r="M230" s="164" t="s">
        <v>1</v>
      </c>
      <c r="N230" s="165" t="s">
        <v>39</v>
      </c>
      <c r="P230" s="151">
        <f t="shared" si="31"/>
        <v>0</v>
      </c>
      <c r="Q230" s="151">
        <v>2.0000000000000001E-4</v>
      </c>
      <c r="R230" s="151">
        <f t="shared" si="32"/>
        <v>2.6000000000000003E-3</v>
      </c>
      <c r="S230" s="151">
        <v>0</v>
      </c>
      <c r="T230" s="152">
        <f t="shared" si="33"/>
        <v>0</v>
      </c>
      <c r="AR230" s="153" t="s">
        <v>696</v>
      </c>
      <c r="AT230" s="153" t="s">
        <v>220</v>
      </c>
      <c r="AU230" s="153" t="s">
        <v>85</v>
      </c>
      <c r="AY230" s="14" t="s">
        <v>160</v>
      </c>
      <c r="BE230" s="154">
        <f t="shared" si="34"/>
        <v>0</v>
      </c>
      <c r="BF230" s="154">
        <f t="shared" si="35"/>
        <v>0</v>
      </c>
      <c r="BG230" s="154">
        <f t="shared" si="36"/>
        <v>0</v>
      </c>
      <c r="BH230" s="154">
        <f t="shared" si="37"/>
        <v>0</v>
      </c>
      <c r="BI230" s="154">
        <f t="shared" si="38"/>
        <v>0</v>
      </c>
      <c r="BJ230" s="14" t="s">
        <v>85</v>
      </c>
      <c r="BK230" s="154">
        <f t="shared" si="39"/>
        <v>0</v>
      </c>
      <c r="BL230" s="14" t="s">
        <v>696</v>
      </c>
      <c r="BM230" s="153" t="s">
        <v>1611</v>
      </c>
    </row>
    <row r="231" spans="2:65" s="1" customFormat="1" ht="21.75" customHeight="1">
      <c r="B231" s="140"/>
      <c r="C231" s="141" t="s">
        <v>592</v>
      </c>
      <c r="D231" s="141" t="s">
        <v>162</v>
      </c>
      <c r="E231" s="142" t="s">
        <v>1612</v>
      </c>
      <c r="F231" s="143" t="s">
        <v>1613</v>
      </c>
      <c r="G231" s="144" t="s">
        <v>269</v>
      </c>
      <c r="H231" s="145">
        <v>13</v>
      </c>
      <c r="I231" s="146"/>
      <c r="J231" s="147">
        <f t="shared" si="30"/>
        <v>0</v>
      </c>
      <c r="K231" s="148"/>
      <c r="L231" s="29"/>
      <c r="M231" s="149" t="s">
        <v>1</v>
      </c>
      <c r="N231" s="150" t="s">
        <v>39</v>
      </c>
      <c r="P231" s="151">
        <f t="shared" si="31"/>
        <v>0</v>
      </c>
      <c r="Q231" s="151">
        <v>0</v>
      </c>
      <c r="R231" s="151">
        <f t="shared" si="32"/>
        <v>0</v>
      </c>
      <c r="S231" s="151">
        <v>0</v>
      </c>
      <c r="T231" s="152">
        <f t="shared" si="33"/>
        <v>0</v>
      </c>
      <c r="AR231" s="153" t="s">
        <v>423</v>
      </c>
      <c r="AT231" s="153" t="s">
        <v>162</v>
      </c>
      <c r="AU231" s="153" t="s">
        <v>85</v>
      </c>
      <c r="AY231" s="14" t="s">
        <v>160</v>
      </c>
      <c r="BE231" s="154">
        <f t="shared" si="34"/>
        <v>0</v>
      </c>
      <c r="BF231" s="154">
        <f t="shared" si="35"/>
        <v>0</v>
      </c>
      <c r="BG231" s="154">
        <f t="shared" si="36"/>
        <v>0</v>
      </c>
      <c r="BH231" s="154">
        <f t="shared" si="37"/>
        <v>0</v>
      </c>
      <c r="BI231" s="154">
        <f t="shared" si="38"/>
        <v>0</v>
      </c>
      <c r="BJ231" s="14" t="s">
        <v>85</v>
      </c>
      <c r="BK231" s="154">
        <f t="shared" si="39"/>
        <v>0</v>
      </c>
      <c r="BL231" s="14" t="s">
        <v>423</v>
      </c>
      <c r="BM231" s="153" t="s">
        <v>1614</v>
      </c>
    </row>
    <row r="232" spans="2:65" s="1" customFormat="1" ht="21.75" customHeight="1">
      <c r="B232" s="140"/>
      <c r="C232" s="155" t="s">
        <v>596</v>
      </c>
      <c r="D232" s="155" t="s">
        <v>220</v>
      </c>
      <c r="E232" s="156" t="s">
        <v>1615</v>
      </c>
      <c r="F232" s="157" t="s">
        <v>1616</v>
      </c>
      <c r="G232" s="158" t="s">
        <v>269</v>
      </c>
      <c r="H232" s="159">
        <v>13</v>
      </c>
      <c r="I232" s="160"/>
      <c r="J232" s="161">
        <f t="shared" si="30"/>
        <v>0</v>
      </c>
      <c r="K232" s="162"/>
      <c r="L232" s="163"/>
      <c r="M232" s="164" t="s">
        <v>1</v>
      </c>
      <c r="N232" s="165" t="s">
        <v>39</v>
      </c>
      <c r="P232" s="151">
        <f t="shared" si="31"/>
        <v>0</v>
      </c>
      <c r="Q232" s="151">
        <v>5.5000000000000003E-4</v>
      </c>
      <c r="R232" s="151">
        <f t="shared" si="32"/>
        <v>7.1500000000000001E-3</v>
      </c>
      <c r="S232" s="151">
        <v>0</v>
      </c>
      <c r="T232" s="152">
        <f t="shared" si="33"/>
        <v>0</v>
      </c>
      <c r="AR232" s="153" t="s">
        <v>696</v>
      </c>
      <c r="AT232" s="153" t="s">
        <v>220</v>
      </c>
      <c r="AU232" s="153" t="s">
        <v>85</v>
      </c>
      <c r="AY232" s="14" t="s">
        <v>160</v>
      </c>
      <c r="BE232" s="154">
        <f t="shared" si="34"/>
        <v>0</v>
      </c>
      <c r="BF232" s="154">
        <f t="shared" si="35"/>
        <v>0</v>
      </c>
      <c r="BG232" s="154">
        <f t="shared" si="36"/>
        <v>0</v>
      </c>
      <c r="BH232" s="154">
        <f t="shared" si="37"/>
        <v>0</v>
      </c>
      <c r="BI232" s="154">
        <f t="shared" si="38"/>
        <v>0</v>
      </c>
      <c r="BJ232" s="14" t="s">
        <v>85</v>
      </c>
      <c r="BK232" s="154">
        <f t="shared" si="39"/>
        <v>0</v>
      </c>
      <c r="BL232" s="14" t="s">
        <v>696</v>
      </c>
      <c r="BM232" s="153" t="s">
        <v>1617</v>
      </c>
    </row>
    <row r="233" spans="2:65" s="1" customFormat="1" ht="21.75" customHeight="1">
      <c r="B233" s="140"/>
      <c r="C233" s="141" t="s">
        <v>600</v>
      </c>
      <c r="D233" s="141" t="s">
        <v>162</v>
      </c>
      <c r="E233" s="142" t="s">
        <v>1618</v>
      </c>
      <c r="F233" s="143" t="s">
        <v>1619</v>
      </c>
      <c r="G233" s="144" t="s">
        <v>269</v>
      </c>
      <c r="H233" s="145">
        <v>13</v>
      </c>
      <c r="I233" s="146"/>
      <c r="J233" s="147">
        <f t="shared" si="30"/>
        <v>0</v>
      </c>
      <c r="K233" s="148"/>
      <c r="L233" s="29"/>
      <c r="M233" s="149" t="s">
        <v>1</v>
      </c>
      <c r="N233" s="150" t="s">
        <v>39</v>
      </c>
      <c r="P233" s="151">
        <f t="shared" si="31"/>
        <v>0</v>
      </c>
      <c r="Q233" s="151">
        <v>0</v>
      </c>
      <c r="R233" s="151">
        <f t="shared" si="32"/>
        <v>0</v>
      </c>
      <c r="S233" s="151">
        <v>0</v>
      </c>
      <c r="T233" s="152">
        <f t="shared" si="33"/>
        <v>0</v>
      </c>
      <c r="AR233" s="153" t="s">
        <v>423</v>
      </c>
      <c r="AT233" s="153" t="s">
        <v>162</v>
      </c>
      <c r="AU233" s="153" t="s">
        <v>85</v>
      </c>
      <c r="AY233" s="14" t="s">
        <v>160</v>
      </c>
      <c r="BE233" s="154">
        <f t="shared" si="34"/>
        <v>0</v>
      </c>
      <c r="BF233" s="154">
        <f t="shared" si="35"/>
        <v>0</v>
      </c>
      <c r="BG233" s="154">
        <f t="shared" si="36"/>
        <v>0</v>
      </c>
      <c r="BH233" s="154">
        <f t="shared" si="37"/>
        <v>0</v>
      </c>
      <c r="BI233" s="154">
        <f t="shared" si="38"/>
        <v>0</v>
      </c>
      <c r="BJ233" s="14" t="s">
        <v>85</v>
      </c>
      <c r="BK233" s="154">
        <f t="shared" si="39"/>
        <v>0</v>
      </c>
      <c r="BL233" s="14" t="s">
        <v>423</v>
      </c>
      <c r="BM233" s="153" t="s">
        <v>1620</v>
      </c>
    </row>
    <row r="234" spans="2:65" s="1" customFormat="1" ht="21.75" customHeight="1">
      <c r="B234" s="140"/>
      <c r="C234" s="155" t="s">
        <v>604</v>
      </c>
      <c r="D234" s="155" t="s">
        <v>220</v>
      </c>
      <c r="E234" s="156" t="s">
        <v>1621</v>
      </c>
      <c r="F234" s="157" t="s">
        <v>1622</v>
      </c>
      <c r="G234" s="158" t="s">
        <v>269</v>
      </c>
      <c r="H234" s="159">
        <v>13</v>
      </c>
      <c r="I234" s="160"/>
      <c r="J234" s="161">
        <f t="shared" si="30"/>
        <v>0</v>
      </c>
      <c r="K234" s="162"/>
      <c r="L234" s="163"/>
      <c r="M234" s="164" t="s">
        <v>1</v>
      </c>
      <c r="N234" s="165" t="s">
        <v>39</v>
      </c>
      <c r="P234" s="151">
        <f t="shared" si="31"/>
        <v>0</v>
      </c>
      <c r="Q234" s="151">
        <v>3.2000000000000003E-4</v>
      </c>
      <c r="R234" s="151">
        <f t="shared" si="32"/>
        <v>4.1600000000000005E-3</v>
      </c>
      <c r="S234" s="151">
        <v>0</v>
      </c>
      <c r="T234" s="152">
        <f t="shared" si="33"/>
        <v>0</v>
      </c>
      <c r="AR234" s="153" t="s">
        <v>696</v>
      </c>
      <c r="AT234" s="153" t="s">
        <v>220</v>
      </c>
      <c r="AU234" s="153" t="s">
        <v>85</v>
      </c>
      <c r="AY234" s="14" t="s">
        <v>160</v>
      </c>
      <c r="BE234" s="154">
        <f t="shared" si="34"/>
        <v>0</v>
      </c>
      <c r="BF234" s="154">
        <f t="shared" si="35"/>
        <v>0</v>
      </c>
      <c r="BG234" s="154">
        <f t="shared" si="36"/>
        <v>0</v>
      </c>
      <c r="BH234" s="154">
        <f t="shared" si="37"/>
        <v>0</v>
      </c>
      <c r="BI234" s="154">
        <f t="shared" si="38"/>
        <v>0</v>
      </c>
      <c r="BJ234" s="14" t="s">
        <v>85</v>
      </c>
      <c r="BK234" s="154">
        <f t="shared" si="39"/>
        <v>0</v>
      </c>
      <c r="BL234" s="14" t="s">
        <v>696</v>
      </c>
      <c r="BM234" s="153" t="s">
        <v>1623</v>
      </c>
    </row>
    <row r="235" spans="2:65" s="1" customFormat="1" ht="16.5" customHeight="1">
      <c r="B235" s="140"/>
      <c r="C235" s="141" t="s">
        <v>608</v>
      </c>
      <c r="D235" s="141" t="s">
        <v>162</v>
      </c>
      <c r="E235" s="142" t="s">
        <v>1624</v>
      </c>
      <c r="F235" s="143" t="s">
        <v>1625</v>
      </c>
      <c r="G235" s="144" t="s">
        <v>269</v>
      </c>
      <c r="H235" s="145">
        <v>20</v>
      </c>
      <c r="I235" s="146"/>
      <c r="J235" s="147">
        <f t="shared" si="30"/>
        <v>0</v>
      </c>
      <c r="K235" s="148"/>
      <c r="L235" s="29"/>
      <c r="M235" s="149" t="s">
        <v>1</v>
      </c>
      <c r="N235" s="150" t="s">
        <v>39</v>
      </c>
      <c r="P235" s="151">
        <f t="shared" si="31"/>
        <v>0</v>
      </c>
      <c r="Q235" s="151">
        <v>0</v>
      </c>
      <c r="R235" s="151">
        <f t="shared" si="32"/>
        <v>0</v>
      </c>
      <c r="S235" s="151">
        <v>0</v>
      </c>
      <c r="T235" s="152">
        <f t="shared" si="33"/>
        <v>0</v>
      </c>
      <c r="AR235" s="153" t="s">
        <v>423</v>
      </c>
      <c r="AT235" s="153" t="s">
        <v>162</v>
      </c>
      <c r="AU235" s="153" t="s">
        <v>85</v>
      </c>
      <c r="AY235" s="14" t="s">
        <v>160</v>
      </c>
      <c r="BE235" s="154">
        <f t="shared" si="34"/>
        <v>0</v>
      </c>
      <c r="BF235" s="154">
        <f t="shared" si="35"/>
        <v>0</v>
      </c>
      <c r="BG235" s="154">
        <f t="shared" si="36"/>
        <v>0</v>
      </c>
      <c r="BH235" s="154">
        <f t="shared" si="37"/>
        <v>0</v>
      </c>
      <c r="BI235" s="154">
        <f t="shared" si="38"/>
        <v>0</v>
      </c>
      <c r="BJ235" s="14" t="s">
        <v>85</v>
      </c>
      <c r="BK235" s="154">
        <f t="shared" si="39"/>
        <v>0</v>
      </c>
      <c r="BL235" s="14" t="s">
        <v>423</v>
      </c>
      <c r="BM235" s="153" t="s">
        <v>1626</v>
      </c>
    </row>
    <row r="236" spans="2:65" s="1" customFormat="1" ht="24.25" customHeight="1">
      <c r="B236" s="140"/>
      <c r="C236" s="155" t="s">
        <v>614</v>
      </c>
      <c r="D236" s="155" t="s">
        <v>220</v>
      </c>
      <c r="E236" s="156" t="s">
        <v>1627</v>
      </c>
      <c r="F236" s="157" t="s">
        <v>1628</v>
      </c>
      <c r="G236" s="158" t="s">
        <v>269</v>
      </c>
      <c r="H236" s="159">
        <v>20</v>
      </c>
      <c r="I236" s="160"/>
      <c r="J236" s="161">
        <f t="shared" si="30"/>
        <v>0</v>
      </c>
      <c r="K236" s="162"/>
      <c r="L236" s="163"/>
      <c r="M236" s="164" t="s">
        <v>1</v>
      </c>
      <c r="N236" s="165" t="s">
        <v>39</v>
      </c>
      <c r="P236" s="151">
        <f t="shared" si="31"/>
        <v>0</v>
      </c>
      <c r="Q236" s="151">
        <v>1.6000000000000001E-4</v>
      </c>
      <c r="R236" s="151">
        <f t="shared" si="32"/>
        <v>3.2000000000000002E-3</v>
      </c>
      <c r="S236" s="151">
        <v>0</v>
      </c>
      <c r="T236" s="152">
        <f t="shared" si="33"/>
        <v>0</v>
      </c>
      <c r="AR236" s="153" t="s">
        <v>696</v>
      </c>
      <c r="AT236" s="153" t="s">
        <v>220</v>
      </c>
      <c r="AU236" s="153" t="s">
        <v>85</v>
      </c>
      <c r="AY236" s="14" t="s">
        <v>160</v>
      </c>
      <c r="BE236" s="154">
        <f t="shared" si="34"/>
        <v>0</v>
      </c>
      <c r="BF236" s="154">
        <f t="shared" si="35"/>
        <v>0</v>
      </c>
      <c r="BG236" s="154">
        <f t="shared" si="36"/>
        <v>0</v>
      </c>
      <c r="BH236" s="154">
        <f t="shared" si="37"/>
        <v>0</v>
      </c>
      <c r="BI236" s="154">
        <f t="shared" si="38"/>
        <v>0</v>
      </c>
      <c r="BJ236" s="14" t="s">
        <v>85</v>
      </c>
      <c r="BK236" s="154">
        <f t="shared" si="39"/>
        <v>0</v>
      </c>
      <c r="BL236" s="14" t="s">
        <v>696</v>
      </c>
      <c r="BM236" s="153" t="s">
        <v>1629</v>
      </c>
    </row>
    <row r="237" spans="2:65" s="1" customFormat="1" ht="16.5" customHeight="1">
      <c r="B237" s="140"/>
      <c r="C237" s="141" t="s">
        <v>618</v>
      </c>
      <c r="D237" s="141" t="s">
        <v>162</v>
      </c>
      <c r="E237" s="142" t="s">
        <v>1630</v>
      </c>
      <c r="F237" s="143" t="s">
        <v>1631</v>
      </c>
      <c r="G237" s="144" t="s">
        <v>269</v>
      </c>
      <c r="H237" s="145">
        <v>13</v>
      </c>
      <c r="I237" s="146"/>
      <c r="J237" s="147">
        <f t="shared" si="30"/>
        <v>0</v>
      </c>
      <c r="K237" s="148"/>
      <c r="L237" s="29"/>
      <c r="M237" s="149" t="s">
        <v>1</v>
      </c>
      <c r="N237" s="150" t="s">
        <v>39</v>
      </c>
      <c r="P237" s="151">
        <f t="shared" si="31"/>
        <v>0</v>
      </c>
      <c r="Q237" s="151">
        <v>0</v>
      </c>
      <c r="R237" s="151">
        <f t="shared" si="32"/>
        <v>0</v>
      </c>
      <c r="S237" s="151">
        <v>0</v>
      </c>
      <c r="T237" s="152">
        <f t="shared" si="33"/>
        <v>0</v>
      </c>
      <c r="AR237" s="153" t="s">
        <v>423</v>
      </c>
      <c r="AT237" s="153" t="s">
        <v>162</v>
      </c>
      <c r="AU237" s="153" t="s">
        <v>85</v>
      </c>
      <c r="AY237" s="14" t="s">
        <v>160</v>
      </c>
      <c r="BE237" s="154">
        <f t="shared" si="34"/>
        <v>0</v>
      </c>
      <c r="BF237" s="154">
        <f t="shared" si="35"/>
        <v>0</v>
      </c>
      <c r="BG237" s="154">
        <f t="shared" si="36"/>
        <v>0</v>
      </c>
      <c r="BH237" s="154">
        <f t="shared" si="37"/>
        <v>0</v>
      </c>
      <c r="BI237" s="154">
        <f t="shared" si="38"/>
        <v>0</v>
      </c>
      <c r="BJ237" s="14" t="s">
        <v>85</v>
      </c>
      <c r="BK237" s="154">
        <f t="shared" si="39"/>
        <v>0</v>
      </c>
      <c r="BL237" s="14" t="s">
        <v>423</v>
      </c>
      <c r="BM237" s="153" t="s">
        <v>1632</v>
      </c>
    </row>
    <row r="238" spans="2:65" s="1" customFormat="1" ht="16.5" customHeight="1">
      <c r="B238" s="140"/>
      <c r="C238" s="155" t="s">
        <v>622</v>
      </c>
      <c r="D238" s="155" t="s">
        <v>220</v>
      </c>
      <c r="E238" s="156" t="s">
        <v>1633</v>
      </c>
      <c r="F238" s="157" t="s">
        <v>1634</v>
      </c>
      <c r="G238" s="158" t="s">
        <v>269</v>
      </c>
      <c r="H238" s="159">
        <v>13</v>
      </c>
      <c r="I238" s="160"/>
      <c r="J238" s="161">
        <f t="shared" si="30"/>
        <v>0</v>
      </c>
      <c r="K238" s="162"/>
      <c r="L238" s="163"/>
      <c r="M238" s="164" t="s">
        <v>1</v>
      </c>
      <c r="N238" s="165" t="s">
        <v>39</v>
      </c>
      <c r="P238" s="151">
        <f t="shared" si="31"/>
        <v>0</v>
      </c>
      <c r="Q238" s="151">
        <v>1.3999999999999999E-4</v>
      </c>
      <c r="R238" s="151">
        <f t="shared" si="32"/>
        <v>1.8199999999999998E-3</v>
      </c>
      <c r="S238" s="151">
        <v>0</v>
      </c>
      <c r="T238" s="152">
        <f t="shared" si="33"/>
        <v>0</v>
      </c>
      <c r="AR238" s="153" t="s">
        <v>696</v>
      </c>
      <c r="AT238" s="153" t="s">
        <v>220</v>
      </c>
      <c r="AU238" s="153" t="s">
        <v>85</v>
      </c>
      <c r="AY238" s="14" t="s">
        <v>160</v>
      </c>
      <c r="BE238" s="154">
        <f t="shared" si="34"/>
        <v>0</v>
      </c>
      <c r="BF238" s="154">
        <f t="shared" si="35"/>
        <v>0</v>
      </c>
      <c r="BG238" s="154">
        <f t="shared" si="36"/>
        <v>0</v>
      </c>
      <c r="BH238" s="154">
        <f t="shared" si="37"/>
        <v>0</v>
      </c>
      <c r="BI238" s="154">
        <f t="shared" si="38"/>
        <v>0</v>
      </c>
      <c r="BJ238" s="14" t="s">
        <v>85</v>
      </c>
      <c r="BK238" s="154">
        <f t="shared" si="39"/>
        <v>0</v>
      </c>
      <c r="BL238" s="14" t="s">
        <v>696</v>
      </c>
      <c r="BM238" s="153" t="s">
        <v>1635</v>
      </c>
    </row>
    <row r="239" spans="2:65" s="1" customFormat="1" ht="16.5" customHeight="1">
      <c r="B239" s="140"/>
      <c r="C239" s="141" t="s">
        <v>628</v>
      </c>
      <c r="D239" s="141" t="s">
        <v>162</v>
      </c>
      <c r="E239" s="142" t="s">
        <v>1636</v>
      </c>
      <c r="F239" s="143" t="s">
        <v>1637</v>
      </c>
      <c r="G239" s="144" t="s">
        <v>269</v>
      </c>
      <c r="H239" s="145">
        <v>3</v>
      </c>
      <c r="I239" s="146"/>
      <c r="J239" s="147">
        <f t="shared" si="30"/>
        <v>0</v>
      </c>
      <c r="K239" s="148"/>
      <c r="L239" s="29"/>
      <c r="M239" s="149" t="s">
        <v>1</v>
      </c>
      <c r="N239" s="150" t="s">
        <v>39</v>
      </c>
      <c r="P239" s="151">
        <f t="shared" si="31"/>
        <v>0</v>
      </c>
      <c r="Q239" s="151">
        <v>0</v>
      </c>
      <c r="R239" s="151">
        <f t="shared" si="32"/>
        <v>0</v>
      </c>
      <c r="S239" s="151">
        <v>0</v>
      </c>
      <c r="T239" s="152">
        <f t="shared" si="33"/>
        <v>0</v>
      </c>
      <c r="AR239" s="153" t="s">
        <v>423</v>
      </c>
      <c r="AT239" s="153" t="s">
        <v>162</v>
      </c>
      <c r="AU239" s="153" t="s">
        <v>85</v>
      </c>
      <c r="AY239" s="14" t="s">
        <v>160</v>
      </c>
      <c r="BE239" s="154">
        <f t="shared" si="34"/>
        <v>0</v>
      </c>
      <c r="BF239" s="154">
        <f t="shared" si="35"/>
        <v>0</v>
      </c>
      <c r="BG239" s="154">
        <f t="shared" si="36"/>
        <v>0</v>
      </c>
      <c r="BH239" s="154">
        <f t="shared" si="37"/>
        <v>0</v>
      </c>
      <c r="BI239" s="154">
        <f t="shared" si="38"/>
        <v>0</v>
      </c>
      <c r="BJ239" s="14" t="s">
        <v>85</v>
      </c>
      <c r="BK239" s="154">
        <f t="shared" si="39"/>
        <v>0</v>
      </c>
      <c r="BL239" s="14" t="s">
        <v>423</v>
      </c>
      <c r="BM239" s="153" t="s">
        <v>1638</v>
      </c>
    </row>
    <row r="240" spans="2:65" s="1" customFormat="1" ht="16.5" customHeight="1">
      <c r="B240" s="140"/>
      <c r="C240" s="155" t="s">
        <v>632</v>
      </c>
      <c r="D240" s="155" t="s">
        <v>220</v>
      </c>
      <c r="E240" s="156" t="s">
        <v>1639</v>
      </c>
      <c r="F240" s="157" t="s">
        <v>1640</v>
      </c>
      <c r="G240" s="158" t="s">
        <v>269</v>
      </c>
      <c r="H240" s="159">
        <v>3</v>
      </c>
      <c r="I240" s="160"/>
      <c r="J240" s="161">
        <f t="shared" si="30"/>
        <v>0</v>
      </c>
      <c r="K240" s="162"/>
      <c r="L240" s="163"/>
      <c r="M240" s="164" t="s">
        <v>1</v>
      </c>
      <c r="N240" s="165" t="s">
        <v>39</v>
      </c>
      <c r="P240" s="151">
        <f t="shared" si="31"/>
        <v>0</v>
      </c>
      <c r="Q240" s="151">
        <v>1.7000000000000001E-4</v>
      </c>
      <c r="R240" s="151">
        <f t="shared" si="32"/>
        <v>5.1000000000000004E-4</v>
      </c>
      <c r="S240" s="151">
        <v>0</v>
      </c>
      <c r="T240" s="152">
        <f t="shared" si="33"/>
        <v>0</v>
      </c>
      <c r="AR240" s="153" t="s">
        <v>696</v>
      </c>
      <c r="AT240" s="153" t="s">
        <v>220</v>
      </c>
      <c r="AU240" s="153" t="s">
        <v>85</v>
      </c>
      <c r="AY240" s="14" t="s">
        <v>160</v>
      </c>
      <c r="BE240" s="154">
        <f t="shared" si="34"/>
        <v>0</v>
      </c>
      <c r="BF240" s="154">
        <f t="shared" si="35"/>
        <v>0</v>
      </c>
      <c r="BG240" s="154">
        <f t="shared" si="36"/>
        <v>0</v>
      </c>
      <c r="BH240" s="154">
        <f t="shared" si="37"/>
        <v>0</v>
      </c>
      <c r="BI240" s="154">
        <f t="shared" si="38"/>
        <v>0</v>
      </c>
      <c r="BJ240" s="14" t="s">
        <v>85</v>
      </c>
      <c r="BK240" s="154">
        <f t="shared" si="39"/>
        <v>0</v>
      </c>
      <c r="BL240" s="14" t="s">
        <v>696</v>
      </c>
      <c r="BM240" s="153" t="s">
        <v>1641</v>
      </c>
    </row>
    <row r="241" spans="2:65" s="1" customFormat="1" ht="16.5" customHeight="1">
      <c r="B241" s="140"/>
      <c r="C241" s="141" t="s">
        <v>636</v>
      </c>
      <c r="D241" s="141" t="s">
        <v>162</v>
      </c>
      <c r="E241" s="142" t="s">
        <v>1642</v>
      </c>
      <c r="F241" s="143" t="s">
        <v>1643</v>
      </c>
      <c r="G241" s="144" t="s">
        <v>269</v>
      </c>
      <c r="H241" s="145">
        <v>3</v>
      </c>
      <c r="I241" s="146"/>
      <c r="J241" s="147">
        <f t="shared" si="30"/>
        <v>0</v>
      </c>
      <c r="K241" s="148"/>
      <c r="L241" s="29"/>
      <c r="M241" s="149" t="s">
        <v>1</v>
      </c>
      <c r="N241" s="150" t="s">
        <v>39</v>
      </c>
      <c r="P241" s="151">
        <f t="shared" si="31"/>
        <v>0</v>
      </c>
      <c r="Q241" s="151">
        <v>0</v>
      </c>
      <c r="R241" s="151">
        <f t="shared" si="32"/>
        <v>0</v>
      </c>
      <c r="S241" s="151">
        <v>0</v>
      </c>
      <c r="T241" s="152">
        <f t="shared" si="33"/>
        <v>0</v>
      </c>
      <c r="AR241" s="153" t="s">
        <v>423</v>
      </c>
      <c r="AT241" s="153" t="s">
        <v>162</v>
      </c>
      <c r="AU241" s="153" t="s">
        <v>85</v>
      </c>
      <c r="AY241" s="14" t="s">
        <v>160</v>
      </c>
      <c r="BE241" s="154">
        <f t="shared" si="34"/>
        <v>0</v>
      </c>
      <c r="BF241" s="154">
        <f t="shared" si="35"/>
        <v>0</v>
      </c>
      <c r="BG241" s="154">
        <f t="shared" si="36"/>
        <v>0</v>
      </c>
      <c r="BH241" s="154">
        <f t="shared" si="37"/>
        <v>0</v>
      </c>
      <c r="BI241" s="154">
        <f t="shared" si="38"/>
        <v>0</v>
      </c>
      <c r="BJ241" s="14" t="s">
        <v>85</v>
      </c>
      <c r="BK241" s="154">
        <f t="shared" si="39"/>
        <v>0</v>
      </c>
      <c r="BL241" s="14" t="s">
        <v>423</v>
      </c>
      <c r="BM241" s="153" t="s">
        <v>1644</v>
      </c>
    </row>
    <row r="242" spans="2:65" s="1" customFormat="1" ht="16.5" customHeight="1">
      <c r="B242" s="140"/>
      <c r="C242" s="155" t="s">
        <v>640</v>
      </c>
      <c r="D242" s="155" t="s">
        <v>220</v>
      </c>
      <c r="E242" s="156" t="s">
        <v>1645</v>
      </c>
      <c r="F242" s="157" t="s">
        <v>1646</v>
      </c>
      <c r="G242" s="158" t="s">
        <v>269</v>
      </c>
      <c r="H242" s="159">
        <v>3</v>
      </c>
      <c r="I242" s="160"/>
      <c r="J242" s="161">
        <f t="shared" si="30"/>
        <v>0</v>
      </c>
      <c r="K242" s="162"/>
      <c r="L242" s="163"/>
      <c r="M242" s="164" t="s">
        <v>1</v>
      </c>
      <c r="N242" s="165" t="s">
        <v>39</v>
      </c>
      <c r="P242" s="151">
        <f t="shared" si="31"/>
        <v>0</v>
      </c>
      <c r="Q242" s="151">
        <v>0</v>
      </c>
      <c r="R242" s="151">
        <f t="shared" si="32"/>
        <v>0</v>
      </c>
      <c r="S242" s="151">
        <v>0</v>
      </c>
      <c r="T242" s="152">
        <f t="shared" si="33"/>
        <v>0</v>
      </c>
      <c r="AR242" s="153" t="s">
        <v>696</v>
      </c>
      <c r="AT242" s="153" t="s">
        <v>220</v>
      </c>
      <c r="AU242" s="153" t="s">
        <v>85</v>
      </c>
      <c r="AY242" s="14" t="s">
        <v>160</v>
      </c>
      <c r="BE242" s="154">
        <f t="shared" si="34"/>
        <v>0</v>
      </c>
      <c r="BF242" s="154">
        <f t="shared" si="35"/>
        <v>0</v>
      </c>
      <c r="BG242" s="154">
        <f t="shared" si="36"/>
        <v>0</v>
      </c>
      <c r="BH242" s="154">
        <f t="shared" si="37"/>
        <v>0</v>
      </c>
      <c r="BI242" s="154">
        <f t="shared" si="38"/>
        <v>0</v>
      </c>
      <c r="BJ242" s="14" t="s">
        <v>85</v>
      </c>
      <c r="BK242" s="154">
        <f t="shared" si="39"/>
        <v>0</v>
      </c>
      <c r="BL242" s="14" t="s">
        <v>696</v>
      </c>
      <c r="BM242" s="153" t="s">
        <v>1647</v>
      </c>
    </row>
    <row r="243" spans="2:65" s="1" customFormat="1" ht="16.5" customHeight="1">
      <c r="B243" s="140"/>
      <c r="C243" s="141" t="s">
        <v>644</v>
      </c>
      <c r="D243" s="141" t="s">
        <v>162</v>
      </c>
      <c r="E243" s="142" t="s">
        <v>1648</v>
      </c>
      <c r="F243" s="143" t="s">
        <v>1649</v>
      </c>
      <c r="G243" s="144" t="s">
        <v>269</v>
      </c>
      <c r="H243" s="145">
        <v>3</v>
      </c>
      <c r="I243" s="146"/>
      <c r="J243" s="147">
        <f t="shared" si="30"/>
        <v>0</v>
      </c>
      <c r="K243" s="148"/>
      <c r="L243" s="29"/>
      <c r="M243" s="149" t="s">
        <v>1</v>
      </c>
      <c r="N243" s="150" t="s">
        <v>39</v>
      </c>
      <c r="P243" s="151">
        <f t="shared" si="31"/>
        <v>0</v>
      </c>
      <c r="Q243" s="151">
        <v>0</v>
      </c>
      <c r="R243" s="151">
        <f t="shared" si="32"/>
        <v>0</v>
      </c>
      <c r="S243" s="151">
        <v>0</v>
      </c>
      <c r="T243" s="152">
        <f t="shared" si="33"/>
        <v>0</v>
      </c>
      <c r="AR243" s="153" t="s">
        <v>423</v>
      </c>
      <c r="AT243" s="153" t="s">
        <v>162</v>
      </c>
      <c r="AU243" s="153" t="s">
        <v>85</v>
      </c>
      <c r="AY243" s="14" t="s">
        <v>160</v>
      </c>
      <c r="BE243" s="154">
        <f t="shared" si="34"/>
        <v>0</v>
      </c>
      <c r="BF243" s="154">
        <f t="shared" si="35"/>
        <v>0</v>
      </c>
      <c r="BG243" s="154">
        <f t="shared" si="36"/>
        <v>0</v>
      </c>
      <c r="BH243" s="154">
        <f t="shared" si="37"/>
        <v>0</v>
      </c>
      <c r="BI243" s="154">
        <f t="shared" si="38"/>
        <v>0</v>
      </c>
      <c r="BJ243" s="14" t="s">
        <v>85</v>
      </c>
      <c r="BK243" s="154">
        <f t="shared" si="39"/>
        <v>0</v>
      </c>
      <c r="BL243" s="14" t="s">
        <v>423</v>
      </c>
      <c r="BM243" s="153" t="s">
        <v>1650</v>
      </c>
    </row>
    <row r="244" spans="2:65" s="1" customFormat="1" ht="16.5" customHeight="1">
      <c r="B244" s="140"/>
      <c r="C244" s="155" t="s">
        <v>648</v>
      </c>
      <c r="D244" s="155" t="s">
        <v>220</v>
      </c>
      <c r="E244" s="156" t="s">
        <v>1651</v>
      </c>
      <c r="F244" s="157" t="s">
        <v>1652</v>
      </c>
      <c r="G244" s="158" t="s">
        <v>269</v>
      </c>
      <c r="H244" s="159">
        <v>3</v>
      </c>
      <c r="I244" s="160"/>
      <c r="J244" s="161">
        <f t="shared" si="30"/>
        <v>0</v>
      </c>
      <c r="K244" s="162"/>
      <c r="L244" s="163"/>
      <c r="M244" s="164" t="s">
        <v>1</v>
      </c>
      <c r="N244" s="165" t="s">
        <v>39</v>
      </c>
      <c r="P244" s="151">
        <f t="shared" si="31"/>
        <v>0</v>
      </c>
      <c r="Q244" s="151">
        <v>0</v>
      </c>
      <c r="R244" s="151">
        <f t="shared" si="32"/>
        <v>0</v>
      </c>
      <c r="S244" s="151">
        <v>0</v>
      </c>
      <c r="T244" s="152">
        <f t="shared" si="33"/>
        <v>0</v>
      </c>
      <c r="AR244" s="153" t="s">
        <v>696</v>
      </c>
      <c r="AT244" s="153" t="s">
        <v>220</v>
      </c>
      <c r="AU244" s="153" t="s">
        <v>85</v>
      </c>
      <c r="AY244" s="14" t="s">
        <v>160</v>
      </c>
      <c r="BE244" s="154">
        <f t="shared" si="34"/>
        <v>0</v>
      </c>
      <c r="BF244" s="154">
        <f t="shared" si="35"/>
        <v>0</v>
      </c>
      <c r="BG244" s="154">
        <f t="shared" si="36"/>
        <v>0</v>
      </c>
      <c r="BH244" s="154">
        <f t="shared" si="37"/>
        <v>0</v>
      </c>
      <c r="BI244" s="154">
        <f t="shared" si="38"/>
        <v>0</v>
      </c>
      <c r="BJ244" s="14" t="s">
        <v>85</v>
      </c>
      <c r="BK244" s="154">
        <f t="shared" si="39"/>
        <v>0</v>
      </c>
      <c r="BL244" s="14" t="s">
        <v>696</v>
      </c>
      <c r="BM244" s="153" t="s">
        <v>1653</v>
      </c>
    </row>
    <row r="245" spans="2:65" s="1" customFormat="1" ht="21.75" customHeight="1">
      <c r="B245" s="140"/>
      <c r="C245" s="141" t="s">
        <v>654</v>
      </c>
      <c r="D245" s="141" t="s">
        <v>162</v>
      </c>
      <c r="E245" s="142" t="s">
        <v>1654</v>
      </c>
      <c r="F245" s="143" t="s">
        <v>1655</v>
      </c>
      <c r="G245" s="144" t="s">
        <v>269</v>
      </c>
      <c r="H245" s="145">
        <v>6</v>
      </c>
      <c r="I245" s="146"/>
      <c r="J245" s="147">
        <f t="shared" si="30"/>
        <v>0</v>
      </c>
      <c r="K245" s="148"/>
      <c r="L245" s="29"/>
      <c r="M245" s="149" t="s">
        <v>1</v>
      </c>
      <c r="N245" s="150" t="s">
        <v>39</v>
      </c>
      <c r="P245" s="151">
        <f t="shared" si="31"/>
        <v>0</v>
      </c>
      <c r="Q245" s="151">
        <v>0</v>
      </c>
      <c r="R245" s="151">
        <f t="shared" si="32"/>
        <v>0</v>
      </c>
      <c r="S245" s="151">
        <v>0</v>
      </c>
      <c r="T245" s="152">
        <f t="shared" si="33"/>
        <v>0</v>
      </c>
      <c r="AR245" s="153" t="s">
        <v>423</v>
      </c>
      <c r="AT245" s="153" t="s">
        <v>162</v>
      </c>
      <c r="AU245" s="153" t="s">
        <v>85</v>
      </c>
      <c r="AY245" s="14" t="s">
        <v>160</v>
      </c>
      <c r="BE245" s="154">
        <f t="shared" si="34"/>
        <v>0</v>
      </c>
      <c r="BF245" s="154">
        <f t="shared" si="35"/>
        <v>0</v>
      </c>
      <c r="BG245" s="154">
        <f t="shared" si="36"/>
        <v>0</v>
      </c>
      <c r="BH245" s="154">
        <f t="shared" si="37"/>
        <v>0</v>
      </c>
      <c r="BI245" s="154">
        <f t="shared" si="38"/>
        <v>0</v>
      </c>
      <c r="BJ245" s="14" t="s">
        <v>85</v>
      </c>
      <c r="BK245" s="154">
        <f t="shared" si="39"/>
        <v>0</v>
      </c>
      <c r="BL245" s="14" t="s">
        <v>423</v>
      </c>
      <c r="BM245" s="153" t="s">
        <v>1656</v>
      </c>
    </row>
    <row r="246" spans="2:65" s="1" customFormat="1" ht="24.25" customHeight="1">
      <c r="B246" s="140"/>
      <c r="C246" s="155" t="s">
        <v>658</v>
      </c>
      <c r="D246" s="155" t="s">
        <v>220</v>
      </c>
      <c r="E246" s="156" t="s">
        <v>1657</v>
      </c>
      <c r="F246" s="157" t="s">
        <v>1658</v>
      </c>
      <c r="G246" s="158" t="s">
        <v>269</v>
      </c>
      <c r="H246" s="159">
        <v>6</v>
      </c>
      <c r="I246" s="160"/>
      <c r="J246" s="161">
        <f t="shared" si="30"/>
        <v>0</v>
      </c>
      <c r="K246" s="162"/>
      <c r="L246" s="163"/>
      <c r="M246" s="164" t="s">
        <v>1</v>
      </c>
      <c r="N246" s="165" t="s">
        <v>39</v>
      </c>
      <c r="P246" s="151">
        <f t="shared" si="31"/>
        <v>0</v>
      </c>
      <c r="Q246" s="151">
        <v>2.4000000000000001E-4</v>
      </c>
      <c r="R246" s="151">
        <f t="shared" si="32"/>
        <v>1.4400000000000001E-3</v>
      </c>
      <c r="S246" s="151">
        <v>0</v>
      </c>
      <c r="T246" s="152">
        <f t="shared" si="33"/>
        <v>0</v>
      </c>
      <c r="AR246" s="153" t="s">
        <v>696</v>
      </c>
      <c r="AT246" s="153" t="s">
        <v>220</v>
      </c>
      <c r="AU246" s="153" t="s">
        <v>85</v>
      </c>
      <c r="AY246" s="14" t="s">
        <v>160</v>
      </c>
      <c r="BE246" s="154">
        <f t="shared" si="34"/>
        <v>0</v>
      </c>
      <c r="BF246" s="154">
        <f t="shared" si="35"/>
        <v>0</v>
      </c>
      <c r="BG246" s="154">
        <f t="shared" si="36"/>
        <v>0</v>
      </c>
      <c r="BH246" s="154">
        <f t="shared" si="37"/>
        <v>0</v>
      </c>
      <c r="BI246" s="154">
        <f t="shared" si="38"/>
        <v>0</v>
      </c>
      <c r="BJ246" s="14" t="s">
        <v>85</v>
      </c>
      <c r="BK246" s="154">
        <f t="shared" si="39"/>
        <v>0</v>
      </c>
      <c r="BL246" s="14" t="s">
        <v>696</v>
      </c>
      <c r="BM246" s="153" t="s">
        <v>1659</v>
      </c>
    </row>
    <row r="247" spans="2:65" s="1" customFormat="1" ht="37.75" customHeight="1">
      <c r="B247" s="140"/>
      <c r="C247" s="141" t="s">
        <v>662</v>
      </c>
      <c r="D247" s="141" t="s">
        <v>162</v>
      </c>
      <c r="E247" s="142" t="s">
        <v>1660</v>
      </c>
      <c r="F247" s="143" t="s">
        <v>1661</v>
      </c>
      <c r="G247" s="144" t="s">
        <v>269</v>
      </c>
      <c r="H247" s="145">
        <v>50</v>
      </c>
      <c r="I247" s="146"/>
      <c r="J247" s="147">
        <f t="shared" si="30"/>
        <v>0</v>
      </c>
      <c r="K247" s="148"/>
      <c r="L247" s="29"/>
      <c r="M247" s="149" t="s">
        <v>1</v>
      </c>
      <c r="N247" s="150" t="s">
        <v>39</v>
      </c>
      <c r="P247" s="151">
        <f t="shared" si="31"/>
        <v>0</v>
      </c>
      <c r="Q247" s="151">
        <v>0</v>
      </c>
      <c r="R247" s="151">
        <f t="shared" si="32"/>
        <v>0</v>
      </c>
      <c r="S247" s="151">
        <v>0</v>
      </c>
      <c r="T247" s="152">
        <f t="shared" si="33"/>
        <v>0</v>
      </c>
      <c r="AR247" s="153" t="s">
        <v>423</v>
      </c>
      <c r="AT247" s="153" t="s">
        <v>162</v>
      </c>
      <c r="AU247" s="153" t="s">
        <v>85</v>
      </c>
      <c r="AY247" s="14" t="s">
        <v>160</v>
      </c>
      <c r="BE247" s="154">
        <f t="shared" si="34"/>
        <v>0</v>
      </c>
      <c r="BF247" s="154">
        <f t="shared" si="35"/>
        <v>0</v>
      </c>
      <c r="BG247" s="154">
        <f t="shared" si="36"/>
        <v>0</v>
      </c>
      <c r="BH247" s="154">
        <f t="shared" si="37"/>
        <v>0</v>
      </c>
      <c r="BI247" s="154">
        <f t="shared" si="38"/>
        <v>0</v>
      </c>
      <c r="BJ247" s="14" t="s">
        <v>85</v>
      </c>
      <c r="BK247" s="154">
        <f t="shared" si="39"/>
        <v>0</v>
      </c>
      <c r="BL247" s="14" t="s">
        <v>423</v>
      </c>
      <c r="BM247" s="153" t="s">
        <v>1662</v>
      </c>
    </row>
    <row r="248" spans="2:65" s="1" customFormat="1" ht="16.5" customHeight="1">
      <c r="B248" s="140"/>
      <c r="C248" s="141" t="s">
        <v>666</v>
      </c>
      <c r="D248" s="141" t="s">
        <v>162</v>
      </c>
      <c r="E248" s="142" t="s">
        <v>1663</v>
      </c>
      <c r="F248" s="143" t="s">
        <v>1664</v>
      </c>
      <c r="G248" s="144" t="s">
        <v>269</v>
      </c>
      <c r="H248" s="145">
        <v>40</v>
      </c>
      <c r="I248" s="146"/>
      <c r="J248" s="147">
        <f t="shared" si="30"/>
        <v>0</v>
      </c>
      <c r="K248" s="148"/>
      <c r="L248" s="29"/>
      <c r="M248" s="149" t="s">
        <v>1</v>
      </c>
      <c r="N248" s="150" t="s">
        <v>39</v>
      </c>
      <c r="P248" s="151">
        <f t="shared" si="31"/>
        <v>0</v>
      </c>
      <c r="Q248" s="151">
        <v>0</v>
      </c>
      <c r="R248" s="151">
        <f t="shared" si="32"/>
        <v>0</v>
      </c>
      <c r="S248" s="151">
        <v>0</v>
      </c>
      <c r="T248" s="152">
        <f t="shared" si="33"/>
        <v>0</v>
      </c>
      <c r="AR248" s="153" t="s">
        <v>423</v>
      </c>
      <c r="AT248" s="153" t="s">
        <v>162</v>
      </c>
      <c r="AU248" s="153" t="s">
        <v>85</v>
      </c>
      <c r="AY248" s="14" t="s">
        <v>160</v>
      </c>
      <c r="BE248" s="154">
        <f t="shared" si="34"/>
        <v>0</v>
      </c>
      <c r="BF248" s="154">
        <f t="shared" si="35"/>
        <v>0</v>
      </c>
      <c r="BG248" s="154">
        <f t="shared" si="36"/>
        <v>0</v>
      </c>
      <c r="BH248" s="154">
        <f t="shared" si="37"/>
        <v>0</v>
      </c>
      <c r="BI248" s="154">
        <f t="shared" si="38"/>
        <v>0</v>
      </c>
      <c r="BJ248" s="14" t="s">
        <v>85</v>
      </c>
      <c r="BK248" s="154">
        <f t="shared" si="39"/>
        <v>0</v>
      </c>
      <c r="BL248" s="14" t="s">
        <v>423</v>
      </c>
      <c r="BM248" s="153" t="s">
        <v>1665</v>
      </c>
    </row>
    <row r="249" spans="2:65" s="1" customFormat="1" ht="24.25" customHeight="1">
      <c r="B249" s="140"/>
      <c r="C249" s="141" t="s">
        <v>670</v>
      </c>
      <c r="D249" s="141" t="s">
        <v>162</v>
      </c>
      <c r="E249" s="142" t="s">
        <v>1666</v>
      </c>
      <c r="F249" s="143" t="s">
        <v>1667</v>
      </c>
      <c r="G249" s="144" t="s">
        <v>269</v>
      </c>
      <c r="H249" s="145">
        <v>60</v>
      </c>
      <c r="I249" s="146"/>
      <c r="J249" s="147">
        <f t="shared" si="30"/>
        <v>0</v>
      </c>
      <c r="K249" s="148"/>
      <c r="L249" s="29"/>
      <c r="M249" s="149" t="s">
        <v>1</v>
      </c>
      <c r="N249" s="150" t="s">
        <v>39</v>
      </c>
      <c r="P249" s="151">
        <f t="shared" si="31"/>
        <v>0</v>
      </c>
      <c r="Q249" s="151">
        <v>0</v>
      </c>
      <c r="R249" s="151">
        <f t="shared" si="32"/>
        <v>0</v>
      </c>
      <c r="S249" s="151">
        <v>0</v>
      </c>
      <c r="T249" s="152">
        <f t="shared" si="33"/>
        <v>0</v>
      </c>
      <c r="AR249" s="153" t="s">
        <v>423</v>
      </c>
      <c r="AT249" s="153" t="s">
        <v>162</v>
      </c>
      <c r="AU249" s="153" t="s">
        <v>85</v>
      </c>
      <c r="AY249" s="14" t="s">
        <v>160</v>
      </c>
      <c r="BE249" s="154">
        <f t="shared" si="34"/>
        <v>0</v>
      </c>
      <c r="BF249" s="154">
        <f t="shared" si="35"/>
        <v>0</v>
      </c>
      <c r="BG249" s="154">
        <f t="shared" si="36"/>
        <v>0</v>
      </c>
      <c r="BH249" s="154">
        <f t="shared" si="37"/>
        <v>0</v>
      </c>
      <c r="BI249" s="154">
        <f t="shared" si="38"/>
        <v>0</v>
      </c>
      <c r="BJ249" s="14" t="s">
        <v>85</v>
      </c>
      <c r="BK249" s="154">
        <f t="shared" si="39"/>
        <v>0</v>
      </c>
      <c r="BL249" s="14" t="s">
        <v>423</v>
      </c>
      <c r="BM249" s="153" t="s">
        <v>1668</v>
      </c>
    </row>
    <row r="250" spans="2:65" s="1" customFormat="1" ht="24.25" customHeight="1">
      <c r="B250" s="140"/>
      <c r="C250" s="141" t="s">
        <v>676</v>
      </c>
      <c r="D250" s="141" t="s">
        <v>162</v>
      </c>
      <c r="E250" s="142" t="s">
        <v>1669</v>
      </c>
      <c r="F250" s="143" t="s">
        <v>1670</v>
      </c>
      <c r="G250" s="144" t="s">
        <v>253</v>
      </c>
      <c r="H250" s="145">
        <v>470</v>
      </c>
      <c r="I250" s="146"/>
      <c r="J250" s="147">
        <f t="shared" si="30"/>
        <v>0</v>
      </c>
      <c r="K250" s="148"/>
      <c r="L250" s="29"/>
      <c r="M250" s="149" t="s">
        <v>1</v>
      </c>
      <c r="N250" s="150" t="s">
        <v>39</v>
      </c>
      <c r="P250" s="151">
        <f t="shared" si="31"/>
        <v>0</v>
      </c>
      <c r="Q250" s="151">
        <v>0</v>
      </c>
      <c r="R250" s="151">
        <f t="shared" si="32"/>
        <v>0</v>
      </c>
      <c r="S250" s="151">
        <v>0</v>
      </c>
      <c r="T250" s="152">
        <f t="shared" si="33"/>
        <v>0</v>
      </c>
      <c r="AR250" s="153" t="s">
        <v>423</v>
      </c>
      <c r="AT250" s="153" t="s">
        <v>162</v>
      </c>
      <c r="AU250" s="153" t="s">
        <v>85</v>
      </c>
      <c r="AY250" s="14" t="s">
        <v>160</v>
      </c>
      <c r="BE250" s="154">
        <f t="shared" si="34"/>
        <v>0</v>
      </c>
      <c r="BF250" s="154">
        <f t="shared" si="35"/>
        <v>0</v>
      </c>
      <c r="BG250" s="154">
        <f t="shared" si="36"/>
        <v>0</v>
      </c>
      <c r="BH250" s="154">
        <f t="shared" si="37"/>
        <v>0</v>
      </c>
      <c r="BI250" s="154">
        <f t="shared" si="38"/>
        <v>0</v>
      </c>
      <c r="BJ250" s="14" t="s">
        <v>85</v>
      </c>
      <c r="BK250" s="154">
        <f t="shared" si="39"/>
        <v>0</v>
      </c>
      <c r="BL250" s="14" t="s">
        <v>423</v>
      </c>
      <c r="BM250" s="153" t="s">
        <v>1671</v>
      </c>
    </row>
    <row r="251" spans="2:65" s="1" customFormat="1" ht="21.75" customHeight="1">
      <c r="B251" s="140"/>
      <c r="C251" s="155" t="s">
        <v>680</v>
      </c>
      <c r="D251" s="155" t="s">
        <v>220</v>
      </c>
      <c r="E251" s="156" t="s">
        <v>1672</v>
      </c>
      <c r="F251" s="157" t="s">
        <v>1673</v>
      </c>
      <c r="G251" s="158" t="s">
        <v>253</v>
      </c>
      <c r="H251" s="159">
        <v>470</v>
      </c>
      <c r="I251" s="160"/>
      <c r="J251" s="161">
        <f t="shared" si="30"/>
        <v>0</v>
      </c>
      <c r="K251" s="162"/>
      <c r="L251" s="163"/>
      <c r="M251" s="164" t="s">
        <v>1</v>
      </c>
      <c r="N251" s="165" t="s">
        <v>39</v>
      </c>
      <c r="P251" s="151">
        <f t="shared" si="31"/>
        <v>0</v>
      </c>
      <c r="Q251" s="151">
        <v>2.0000000000000001E-4</v>
      </c>
      <c r="R251" s="151">
        <f t="shared" si="32"/>
        <v>9.4E-2</v>
      </c>
      <c r="S251" s="151">
        <v>0</v>
      </c>
      <c r="T251" s="152">
        <f t="shared" si="33"/>
        <v>0</v>
      </c>
      <c r="AR251" s="153" t="s">
        <v>696</v>
      </c>
      <c r="AT251" s="153" t="s">
        <v>220</v>
      </c>
      <c r="AU251" s="153" t="s">
        <v>85</v>
      </c>
      <c r="AY251" s="14" t="s">
        <v>160</v>
      </c>
      <c r="BE251" s="154">
        <f t="shared" si="34"/>
        <v>0</v>
      </c>
      <c r="BF251" s="154">
        <f t="shared" si="35"/>
        <v>0</v>
      </c>
      <c r="BG251" s="154">
        <f t="shared" si="36"/>
        <v>0</v>
      </c>
      <c r="BH251" s="154">
        <f t="shared" si="37"/>
        <v>0</v>
      </c>
      <c r="BI251" s="154">
        <f t="shared" si="38"/>
        <v>0</v>
      </c>
      <c r="BJ251" s="14" t="s">
        <v>85</v>
      </c>
      <c r="BK251" s="154">
        <f t="shared" si="39"/>
        <v>0</v>
      </c>
      <c r="BL251" s="14" t="s">
        <v>696</v>
      </c>
      <c r="BM251" s="153" t="s">
        <v>1674</v>
      </c>
    </row>
    <row r="252" spans="2:65" s="1" customFormat="1" ht="24.25" customHeight="1">
      <c r="B252" s="140"/>
      <c r="C252" s="141" t="s">
        <v>684</v>
      </c>
      <c r="D252" s="141" t="s">
        <v>162</v>
      </c>
      <c r="E252" s="142" t="s">
        <v>1675</v>
      </c>
      <c r="F252" s="143" t="s">
        <v>1676</v>
      </c>
      <c r="G252" s="144" t="s">
        <v>253</v>
      </c>
      <c r="H252" s="145">
        <v>250</v>
      </c>
      <c r="I252" s="146"/>
      <c r="J252" s="147">
        <f t="shared" si="30"/>
        <v>0</v>
      </c>
      <c r="K252" s="148"/>
      <c r="L252" s="29"/>
      <c r="M252" s="149" t="s">
        <v>1</v>
      </c>
      <c r="N252" s="150" t="s">
        <v>39</v>
      </c>
      <c r="P252" s="151">
        <f t="shared" si="31"/>
        <v>0</v>
      </c>
      <c r="Q252" s="151">
        <v>0</v>
      </c>
      <c r="R252" s="151">
        <f t="shared" si="32"/>
        <v>0</v>
      </c>
      <c r="S252" s="151">
        <v>0</v>
      </c>
      <c r="T252" s="152">
        <f t="shared" si="33"/>
        <v>0</v>
      </c>
      <c r="AR252" s="153" t="s">
        <v>423</v>
      </c>
      <c r="AT252" s="153" t="s">
        <v>162</v>
      </c>
      <c r="AU252" s="153" t="s">
        <v>85</v>
      </c>
      <c r="AY252" s="14" t="s">
        <v>160</v>
      </c>
      <c r="BE252" s="154">
        <f t="shared" si="34"/>
        <v>0</v>
      </c>
      <c r="BF252" s="154">
        <f t="shared" si="35"/>
        <v>0</v>
      </c>
      <c r="BG252" s="154">
        <f t="shared" si="36"/>
        <v>0</v>
      </c>
      <c r="BH252" s="154">
        <f t="shared" si="37"/>
        <v>0</v>
      </c>
      <c r="BI252" s="154">
        <f t="shared" si="38"/>
        <v>0</v>
      </c>
      <c r="BJ252" s="14" t="s">
        <v>85</v>
      </c>
      <c r="BK252" s="154">
        <f t="shared" si="39"/>
        <v>0</v>
      </c>
      <c r="BL252" s="14" t="s">
        <v>423</v>
      </c>
      <c r="BM252" s="153" t="s">
        <v>1677</v>
      </c>
    </row>
    <row r="253" spans="2:65" s="1" customFormat="1" ht="21.75" customHeight="1">
      <c r="B253" s="140"/>
      <c r="C253" s="155" t="s">
        <v>688</v>
      </c>
      <c r="D253" s="155" t="s">
        <v>220</v>
      </c>
      <c r="E253" s="156" t="s">
        <v>1678</v>
      </c>
      <c r="F253" s="157" t="s">
        <v>1679</v>
      </c>
      <c r="G253" s="158" t="s">
        <v>253</v>
      </c>
      <c r="H253" s="159">
        <v>250</v>
      </c>
      <c r="I253" s="160"/>
      <c r="J253" s="161">
        <f t="shared" si="30"/>
        <v>0</v>
      </c>
      <c r="K253" s="162"/>
      <c r="L253" s="163"/>
      <c r="M253" s="164" t="s">
        <v>1</v>
      </c>
      <c r="N253" s="165" t="s">
        <v>39</v>
      </c>
      <c r="P253" s="151">
        <f t="shared" si="31"/>
        <v>0</v>
      </c>
      <c r="Q253" s="151">
        <v>2.4000000000000001E-4</v>
      </c>
      <c r="R253" s="151">
        <f t="shared" si="32"/>
        <v>6.0000000000000005E-2</v>
      </c>
      <c r="S253" s="151">
        <v>0</v>
      </c>
      <c r="T253" s="152">
        <f t="shared" si="33"/>
        <v>0</v>
      </c>
      <c r="AR253" s="153" t="s">
        <v>696</v>
      </c>
      <c r="AT253" s="153" t="s">
        <v>220</v>
      </c>
      <c r="AU253" s="153" t="s">
        <v>85</v>
      </c>
      <c r="AY253" s="14" t="s">
        <v>160</v>
      </c>
      <c r="BE253" s="154">
        <f t="shared" si="34"/>
        <v>0</v>
      </c>
      <c r="BF253" s="154">
        <f t="shared" si="35"/>
        <v>0</v>
      </c>
      <c r="BG253" s="154">
        <f t="shared" si="36"/>
        <v>0</v>
      </c>
      <c r="BH253" s="154">
        <f t="shared" si="37"/>
        <v>0</v>
      </c>
      <c r="BI253" s="154">
        <f t="shared" si="38"/>
        <v>0</v>
      </c>
      <c r="BJ253" s="14" t="s">
        <v>85</v>
      </c>
      <c r="BK253" s="154">
        <f t="shared" si="39"/>
        <v>0</v>
      </c>
      <c r="BL253" s="14" t="s">
        <v>696</v>
      </c>
      <c r="BM253" s="153" t="s">
        <v>1680</v>
      </c>
    </row>
    <row r="254" spans="2:65" s="1" customFormat="1" ht="24.25" customHeight="1">
      <c r="B254" s="140"/>
      <c r="C254" s="141" t="s">
        <v>692</v>
      </c>
      <c r="D254" s="141" t="s">
        <v>162</v>
      </c>
      <c r="E254" s="142" t="s">
        <v>1681</v>
      </c>
      <c r="F254" s="143" t="s">
        <v>1682</v>
      </c>
      <c r="G254" s="144" t="s">
        <v>253</v>
      </c>
      <c r="H254" s="145">
        <v>150</v>
      </c>
      <c r="I254" s="146"/>
      <c r="J254" s="147">
        <f t="shared" si="30"/>
        <v>0</v>
      </c>
      <c r="K254" s="148"/>
      <c r="L254" s="29"/>
      <c r="M254" s="149" t="s">
        <v>1</v>
      </c>
      <c r="N254" s="150" t="s">
        <v>39</v>
      </c>
      <c r="P254" s="151">
        <f t="shared" si="31"/>
        <v>0</v>
      </c>
      <c r="Q254" s="151">
        <v>0</v>
      </c>
      <c r="R254" s="151">
        <f t="shared" si="32"/>
        <v>0</v>
      </c>
      <c r="S254" s="151">
        <v>0</v>
      </c>
      <c r="T254" s="152">
        <f t="shared" si="33"/>
        <v>0</v>
      </c>
      <c r="AR254" s="153" t="s">
        <v>423</v>
      </c>
      <c r="AT254" s="153" t="s">
        <v>162</v>
      </c>
      <c r="AU254" s="153" t="s">
        <v>85</v>
      </c>
      <c r="AY254" s="14" t="s">
        <v>160</v>
      </c>
      <c r="BE254" s="154">
        <f t="shared" si="34"/>
        <v>0</v>
      </c>
      <c r="BF254" s="154">
        <f t="shared" si="35"/>
        <v>0</v>
      </c>
      <c r="BG254" s="154">
        <f t="shared" si="36"/>
        <v>0</v>
      </c>
      <c r="BH254" s="154">
        <f t="shared" si="37"/>
        <v>0</v>
      </c>
      <c r="BI254" s="154">
        <f t="shared" si="38"/>
        <v>0</v>
      </c>
      <c r="BJ254" s="14" t="s">
        <v>85</v>
      </c>
      <c r="BK254" s="154">
        <f t="shared" si="39"/>
        <v>0</v>
      </c>
      <c r="BL254" s="14" t="s">
        <v>423</v>
      </c>
      <c r="BM254" s="153" t="s">
        <v>1683</v>
      </c>
    </row>
    <row r="255" spans="2:65" s="1" customFormat="1" ht="21.75" customHeight="1">
      <c r="B255" s="140"/>
      <c r="C255" s="155" t="s">
        <v>696</v>
      </c>
      <c r="D255" s="155" t="s">
        <v>220</v>
      </c>
      <c r="E255" s="156" t="s">
        <v>1684</v>
      </c>
      <c r="F255" s="157" t="s">
        <v>1685</v>
      </c>
      <c r="G255" s="158" t="s">
        <v>253</v>
      </c>
      <c r="H255" s="159">
        <v>150</v>
      </c>
      <c r="I255" s="160"/>
      <c r="J255" s="161">
        <f t="shared" si="30"/>
        <v>0</v>
      </c>
      <c r="K255" s="162"/>
      <c r="L255" s="163"/>
      <c r="M255" s="164" t="s">
        <v>1</v>
      </c>
      <c r="N255" s="165" t="s">
        <v>39</v>
      </c>
      <c r="P255" s="151">
        <f t="shared" si="31"/>
        <v>0</v>
      </c>
      <c r="Q255" s="151">
        <v>5.5999999999999995E-4</v>
      </c>
      <c r="R255" s="151">
        <f t="shared" si="32"/>
        <v>8.3999999999999991E-2</v>
      </c>
      <c r="S255" s="151">
        <v>0</v>
      </c>
      <c r="T255" s="152">
        <f t="shared" si="33"/>
        <v>0</v>
      </c>
      <c r="AR255" s="153" t="s">
        <v>696</v>
      </c>
      <c r="AT255" s="153" t="s">
        <v>220</v>
      </c>
      <c r="AU255" s="153" t="s">
        <v>85</v>
      </c>
      <c r="AY255" s="14" t="s">
        <v>160</v>
      </c>
      <c r="BE255" s="154">
        <f t="shared" si="34"/>
        <v>0</v>
      </c>
      <c r="BF255" s="154">
        <f t="shared" si="35"/>
        <v>0</v>
      </c>
      <c r="BG255" s="154">
        <f t="shared" si="36"/>
        <v>0</v>
      </c>
      <c r="BH255" s="154">
        <f t="shared" si="37"/>
        <v>0</v>
      </c>
      <c r="BI255" s="154">
        <f t="shared" si="38"/>
        <v>0</v>
      </c>
      <c r="BJ255" s="14" t="s">
        <v>85</v>
      </c>
      <c r="BK255" s="154">
        <f t="shared" si="39"/>
        <v>0</v>
      </c>
      <c r="BL255" s="14" t="s">
        <v>696</v>
      </c>
      <c r="BM255" s="153" t="s">
        <v>1686</v>
      </c>
    </row>
    <row r="256" spans="2:65" s="1" customFormat="1" ht="16.5" customHeight="1">
      <c r="B256" s="140"/>
      <c r="C256" s="141" t="s">
        <v>700</v>
      </c>
      <c r="D256" s="141" t="s">
        <v>162</v>
      </c>
      <c r="E256" s="142" t="s">
        <v>1687</v>
      </c>
      <c r="F256" s="143" t="s">
        <v>1688</v>
      </c>
      <c r="G256" s="144" t="s">
        <v>269</v>
      </c>
      <c r="H256" s="145">
        <v>90</v>
      </c>
      <c r="I256" s="146"/>
      <c r="J256" s="147">
        <f t="shared" si="30"/>
        <v>0</v>
      </c>
      <c r="K256" s="148"/>
      <c r="L256" s="29"/>
      <c r="M256" s="149" t="s">
        <v>1</v>
      </c>
      <c r="N256" s="150" t="s">
        <v>39</v>
      </c>
      <c r="P256" s="151">
        <f t="shared" si="31"/>
        <v>0</v>
      </c>
      <c r="Q256" s="151">
        <v>0</v>
      </c>
      <c r="R256" s="151">
        <f t="shared" si="32"/>
        <v>0</v>
      </c>
      <c r="S256" s="151">
        <v>0</v>
      </c>
      <c r="T256" s="152">
        <f t="shared" si="33"/>
        <v>0</v>
      </c>
      <c r="AR256" s="153" t="s">
        <v>423</v>
      </c>
      <c r="AT256" s="153" t="s">
        <v>162</v>
      </c>
      <c r="AU256" s="153" t="s">
        <v>85</v>
      </c>
      <c r="AY256" s="14" t="s">
        <v>160</v>
      </c>
      <c r="BE256" s="154">
        <f t="shared" si="34"/>
        <v>0</v>
      </c>
      <c r="BF256" s="154">
        <f t="shared" si="35"/>
        <v>0</v>
      </c>
      <c r="BG256" s="154">
        <f t="shared" si="36"/>
        <v>0</v>
      </c>
      <c r="BH256" s="154">
        <f t="shared" si="37"/>
        <v>0</v>
      </c>
      <c r="BI256" s="154">
        <f t="shared" si="38"/>
        <v>0</v>
      </c>
      <c r="BJ256" s="14" t="s">
        <v>85</v>
      </c>
      <c r="BK256" s="154">
        <f t="shared" si="39"/>
        <v>0</v>
      </c>
      <c r="BL256" s="14" t="s">
        <v>423</v>
      </c>
      <c r="BM256" s="153" t="s">
        <v>1689</v>
      </c>
    </row>
    <row r="257" spans="2:65" s="1" customFormat="1" ht="16.5" customHeight="1">
      <c r="B257" s="140"/>
      <c r="C257" s="155" t="s">
        <v>704</v>
      </c>
      <c r="D257" s="155" t="s">
        <v>220</v>
      </c>
      <c r="E257" s="156" t="s">
        <v>1690</v>
      </c>
      <c r="F257" s="157" t="s">
        <v>1691</v>
      </c>
      <c r="G257" s="158" t="s">
        <v>269</v>
      </c>
      <c r="H257" s="159">
        <v>90</v>
      </c>
      <c r="I257" s="160"/>
      <c r="J257" s="161">
        <f t="shared" si="30"/>
        <v>0</v>
      </c>
      <c r="K257" s="162"/>
      <c r="L257" s="163"/>
      <c r="M257" s="164" t="s">
        <v>1</v>
      </c>
      <c r="N257" s="165" t="s">
        <v>39</v>
      </c>
      <c r="P257" s="151">
        <f t="shared" si="31"/>
        <v>0</v>
      </c>
      <c r="Q257" s="151">
        <v>6.0000000000000002E-5</v>
      </c>
      <c r="R257" s="151">
        <f t="shared" si="32"/>
        <v>5.4000000000000003E-3</v>
      </c>
      <c r="S257" s="151">
        <v>0</v>
      </c>
      <c r="T257" s="152">
        <f t="shared" si="33"/>
        <v>0</v>
      </c>
      <c r="AR257" s="153" t="s">
        <v>696</v>
      </c>
      <c r="AT257" s="153" t="s">
        <v>220</v>
      </c>
      <c r="AU257" s="153" t="s">
        <v>85</v>
      </c>
      <c r="AY257" s="14" t="s">
        <v>160</v>
      </c>
      <c r="BE257" s="154">
        <f t="shared" si="34"/>
        <v>0</v>
      </c>
      <c r="BF257" s="154">
        <f t="shared" si="35"/>
        <v>0</v>
      </c>
      <c r="BG257" s="154">
        <f t="shared" si="36"/>
        <v>0</v>
      </c>
      <c r="BH257" s="154">
        <f t="shared" si="37"/>
        <v>0</v>
      </c>
      <c r="BI257" s="154">
        <f t="shared" si="38"/>
        <v>0</v>
      </c>
      <c r="BJ257" s="14" t="s">
        <v>85</v>
      </c>
      <c r="BK257" s="154">
        <f t="shared" si="39"/>
        <v>0</v>
      </c>
      <c r="BL257" s="14" t="s">
        <v>696</v>
      </c>
      <c r="BM257" s="153" t="s">
        <v>1692</v>
      </c>
    </row>
    <row r="258" spans="2:65" s="1" customFormat="1" ht="16.5" customHeight="1">
      <c r="B258" s="140"/>
      <c r="C258" s="141" t="s">
        <v>708</v>
      </c>
      <c r="D258" s="141" t="s">
        <v>162</v>
      </c>
      <c r="E258" s="142" t="s">
        <v>1693</v>
      </c>
      <c r="F258" s="143" t="s">
        <v>1694</v>
      </c>
      <c r="G258" s="144" t="s">
        <v>269</v>
      </c>
      <c r="H258" s="145">
        <v>1</v>
      </c>
      <c r="I258" s="146"/>
      <c r="J258" s="147">
        <f t="shared" si="30"/>
        <v>0</v>
      </c>
      <c r="K258" s="148"/>
      <c r="L258" s="29"/>
      <c r="M258" s="149" t="s">
        <v>1</v>
      </c>
      <c r="N258" s="150" t="s">
        <v>39</v>
      </c>
      <c r="P258" s="151">
        <f t="shared" si="31"/>
        <v>0</v>
      </c>
      <c r="Q258" s="151">
        <v>0</v>
      </c>
      <c r="R258" s="151">
        <f t="shared" si="32"/>
        <v>0</v>
      </c>
      <c r="S258" s="151">
        <v>0</v>
      </c>
      <c r="T258" s="152">
        <f t="shared" si="33"/>
        <v>0</v>
      </c>
      <c r="AR258" s="153" t="s">
        <v>423</v>
      </c>
      <c r="AT258" s="153" t="s">
        <v>162</v>
      </c>
      <c r="AU258" s="153" t="s">
        <v>85</v>
      </c>
      <c r="AY258" s="14" t="s">
        <v>160</v>
      </c>
      <c r="BE258" s="154">
        <f t="shared" si="34"/>
        <v>0</v>
      </c>
      <c r="BF258" s="154">
        <f t="shared" si="35"/>
        <v>0</v>
      </c>
      <c r="BG258" s="154">
        <f t="shared" si="36"/>
        <v>0</v>
      </c>
      <c r="BH258" s="154">
        <f t="shared" si="37"/>
        <v>0</v>
      </c>
      <c r="BI258" s="154">
        <f t="shared" si="38"/>
        <v>0</v>
      </c>
      <c r="BJ258" s="14" t="s">
        <v>85</v>
      </c>
      <c r="BK258" s="154">
        <f t="shared" si="39"/>
        <v>0</v>
      </c>
      <c r="BL258" s="14" t="s">
        <v>423</v>
      </c>
      <c r="BM258" s="153" t="s">
        <v>1695</v>
      </c>
    </row>
    <row r="259" spans="2:65" s="1" customFormat="1" ht="16.5" customHeight="1">
      <c r="B259" s="140"/>
      <c r="C259" s="141" t="s">
        <v>712</v>
      </c>
      <c r="D259" s="141" t="s">
        <v>162</v>
      </c>
      <c r="E259" s="142" t="s">
        <v>1696</v>
      </c>
      <c r="F259" s="143" t="s">
        <v>1697</v>
      </c>
      <c r="G259" s="144" t="s">
        <v>269</v>
      </c>
      <c r="H259" s="145">
        <v>1</v>
      </c>
      <c r="I259" s="146"/>
      <c r="J259" s="147">
        <f t="shared" si="30"/>
        <v>0</v>
      </c>
      <c r="K259" s="148"/>
      <c r="L259" s="29"/>
      <c r="M259" s="149" t="s">
        <v>1</v>
      </c>
      <c r="N259" s="150" t="s">
        <v>39</v>
      </c>
      <c r="P259" s="151">
        <f t="shared" si="31"/>
        <v>0</v>
      </c>
      <c r="Q259" s="151">
        <v>0</v>
      </c>
      <c r="R259" s="151">
        <f t="shared" si="32"/>
        <v>0</v>
      </c>
      <c r="S259" s="151">
        <v>0</v>
      </c>
      <c r="T259" s="152">
        <f t="shared" si="33"/>
        <v>0</v>
      </c>
      <c r="AR259" s="153" t="s">
        <v>423</v>
      </c>
      <c r="AT259" s="153" t="s">
        <v>162</v>
      </c>
      <c r="AU259" s="153" t="s">
        <v>85</v>
      </c>
      <c r="AY259" s="14" t="s">
        <v>160</v>
      </c>
      <c r="BE259" s="154">
        <f t="shared" si="34"/>
        <v>0</v>
      </c>
      <c r="BF259" s="154">
        <f t="shared" si="35"/>
        <v>0</v>
      </c>
      <c r="BG259" s="154">
        <f t="shared" si="36"/>
        <v>0</v>
      </c>
      <c r="BH259" s="154">
        <f t="shared" si="37"/>
        <v>0</v>
      </c>
      <c r="BI259" s="154">
        <f t="shared" si="38"/>
        <v>0</v>
      </c>
      <c r="BJ259" s="14" t="s">
        <v>85</v>
      </c>
      <c r="BK259" s="154">
        <f t="shared" si="39"/>
        <v>0</v>
      </c>
      <c r="BL259" s="14" t="s">
        <v>423</v>
      </c>
      <c r="BM259" s="153" t="s">
        <v>1698</v>
      </c>
    </row>
    <row r="260" spans="2:65" s="1" customFormat="1" ht="33" customHeight="1">
      <c r="B260" s="140"/>
      <c r="C260" s="141" t="s">
        <v>716</v>
      </c>
      <c r="D260" s="141" t="s">
        <v>162</v>
      </c>
      <c r="E260" s="142" t="s">
        <v>1699</v>
      </c>
      <c r="F260" s="143" t="s">
        <v>1700</v>
      </c>
      <c r="G260" s="144" t="s">
        <v>523</v>
      </c>
      <c r="H260" s="166"/>
      <c r="I260" s="146"/>
      <c r="J260" s="147">
        <f t="shared" ref="J260:J265" si="40">ROUND(I260*H260,2)</f>
        <v>0</v>
      </c>
      <c r="K260" s="148"/>
      <c r="L260" s="29"/>
      <c r="M260" s="149" t="s">
        <v>1</v>
      </c>
      <c r="N260" s="150" t="s">
        <v>39</v>
      </c>
      <c r="P260" s="151">
        <f t="shared" ref="P260:P265" si="41">O260*H260</f>
        <v>0</v>
      </c>
      <c r="Q260" s="151">
        <v>0</v>
      </c>
      <c r="R260" s="151">
        <f t="shared" ref="R260:R265" si="42">Q260*H260</f>
        <v>0</v>
      </c>
      <c r="S260" s="151">
        <v>0</v>
      </c>
      <c r="T260" s="152">
        <f t="shared" ref="T260:T265" si="43">S260*H260</f>
        <v>0</v>
      </c>
      <c r="AR260" s="153" t="s">
        <v>423</v>
      </c>
      <c r="AT260" s="153" t="s">
        <v>162</v>
      </c>
      <c r="AU260" s="153" t="s">
        <v>85</v>
      </c>
      <c r="AY260" s="14" t="s">
        <v>160</v>
      </c>
      <c r="BE260" s="154">
        <f t="shared" ref="BE260:BE265" si="44">IF(N260="základná",J260,0)</f>
        <v>0</v>
      </c>
      <c r="BF260" s="154">
        <f t="shared" ref="BF260:BF265" si="45">IF(N260="znížená",J260,0)</f>
        <v>0</v>
      </c>
      <c r="BG260" s="154">
        <f t="shared" ref="BG260:BG265" si="46">IF(N260="zákl. prenesená",J260,0)</f>
        <v>0</v>
      </c>
      <c r="BH260" s="154">
        <f t="shared" ref="BH260:BH265" si="47">IF(N260="zníž. prenesená",J260,0)</f>
        <v>0</v>
      </c>
      <c r="BI260" s="154">
        <f t="shared" ref="BI260:BI265" si="48">IF(N260="nulová",J260,0)</f>
        <v>0</v>
      </c>
      <c r="BJ260" s="14" t="s">
        <v>85</v>
      </c>
      <c r="BK260" s="154">
        <f t="shared" ref="BK260:BK265" si="49">ROUND(I260*H260,2)</f>
        <v>0</v>
      </c>
      <c r="BL260" s="14" t="s">
        <v>423</v>
      </c>
      <c r="BM260" s="153" t="s">
        <v>1701</v>
      </c>
    </row>
    <row r="261" spans="2:65" s="1" customFormat="1" ht="16.5" customHeight="1">
      <c r="B261" s="140"/>
      <c r="C261" s="141" t="s">
        <v>720</v>
      </c>
      <c r="D261" s="141" t="s">
        <v>162</v>
      </c>
      <c r="E261" s="142" t="s">
        <v>1702</v>
      </c>
      <c r="F261" s="143" t="s">
        <v>1703</v>
      </c>
      <c r="G261" s="144" t="s">
        <v>523</v>
      </c>
      <c r="H261" s="166"/>
      <c r="I261" s="146"/>
      <c r="J261" s="147">
        <f t="shared" si="40"/>
        <v>0</v>
      </c>
      <c r="K261" s="148"/>
      <c r="L261" s="29"/>
      <c r="M261" s="149" t="s">
        <v>1</v>
      </c>
      <c r="N261" s="150" t="s">
        <v>39</v>
      </c>
      <c r="P261" s="151">
        <f t="shared" si="41"/>
        <v>0</v>
      </c>
      <c r="Q261" s="151">
        <v>0</v>
      </c>
      <c r="R261" s="151">
        <f t="shared" si="42"/>
        <v>0</v>
      </c>
      <c r="S261" s="151">
        <v>0</v>
      </c>
      <c r="T261" s="152">
        <f t="shared" si="43"/>
        <v>0</v>
      </c>
      <c r="AR261" s="153" t="s">
        <v>423</v>
      </c>
      <c r="AT261" s="153" t="s">
        <v>162</v>
      </c>
      <c r="AU261" s="153" t="s">
        <v>85</v>
      </c>
      <c r="AY261" s="14" t="s">
        <v>160</v>
      </c>
      <c r="BE261" s="154">
        <f t="shared" si="44"/>
        <v>0</v>
      </c>
      <c r="BF261" s="154">
        <f t="shared" si="45"/>
        <v>0</v>
      </c>
      <c r="BG261" s="154">
        <f t="shared" si="46"/>
        <v>0</v>
      </c>
      <c r="BH261" s="154">
        <f t="shared" si="47"/>
        <v>0</v>
      </c>
      <c r="BI261" s="154">
        <f t="shared" si="48"/>
        <v>0</v>
      </c>
      <c r="BJ261" s="14" t="s">
        <v>85</v>
      </c>
      <c r="BK261" s="154">
        <f t="shared" si="49"/>
        <v>0</v>
      </c>
      <c r="BL261" s="14" t="s">
        <v>423</v>
      </c>
      <c r="BM261" s="153" t="s">
        <v>1704</v>
      </c>
    </row>
    <row r="262" spans="2:65" s="1" customFormat="1" ht="16.5" customHeight="1">
      <c r="B262" s="140"/>
      <c r="C262" s="141" t="s">
        <v>726</v>
      </c>
      <c r="D262" s="141" t="s">
        <v>162</v>
      </c>
      <c r="E262" s="142" t="s">
        <v>1705</v>
      </c>
      <c r="F262" s="143" t="s">
        <v>1706</v>
      </c>
      <c r="G262" s="144" t="s">
        <v>523</v>
      </c>
      <c r="H262" s="166"/>
      <c r="I262" s="146"/>
      <c r="J262" s="147">
        <f t="shared" si="40"/>
        <v>0</v>
      </c>
      <c r="K262" s="148"/>
      <c r="L262" s="29"/>
      <c r="M262" s="149" t="s">
        <v>1</v>
      </c>
      <c r="N262" s="150" t="s">
        <v>39</v>
      </c>
      <c r="P262" s="151">
        <f t="shared" si="41"/>
        <v>0</v>
      </c>
      <c r="Q262" s="151">
        <v>0</v>
      </c>
      <c r="R262" s="151">
        <f t="shared" si="42"/>
        <v>0</v>
      </c>
      <c r="S262" s="151">
        <v>0</v>
      </c>
      <c r="T262" s="152">
        <f t="shared" si="43"/>
        <v>0</v>
      </c>
      <c r="AR262" s="153" t="s">
        <v>423</v>
      </c>
      <c r="AT262" s="153" t="s">
        <v>162</v>
      </c>
      <c r="AU262" s="153" t="s">
        <v>85</v>
      </c>
      <c r="AY262" s="14" t="s">
        <v>160</v>
      </c>
      <c r="BE262" s="154">
        <f t="shared" si="44"/>
        <v>0</v>
      </c>
      <c r="BF262" s="154">
        <f t="shared" si="45"/>
        <v>0</v>
      </c>
      <c r="BG262" s="154">
        <f t="shared" si="46"/>
        <v>0</v>
      </c>
      <c r="BH262" s="154">
        <f t="shared" si="47"/>
        <v>0</v>
      </c>
      <c r="BI262" s="154">
        <f t="shared" si="48"/>
        <v>0</v>
      </c>
      <c r="BJ262" s="14" t="s">
        <v>85</v>
      </c>
      <c r="BK262" s="154">
        <f t="shared" si="49"/>
        <v>0</v>
      </c>
      <c r="BL262" s="14" t="s">
        <v>423</v>
      </c>
      <c r="BM262" s="153" t="s">
        <v>1707</v>
      </c>
    </row>
    <row r="263" spans="2:65" s="1" customFormat="1" ht="16.5" customHeight="1">
      <c r="B263" s="140"/>
      <c r="C263" s="141" t="s">
        <v>730</v>
      </c>
      <c r="D263" s="141" t="s">
        <v>162</v>
      </c>
      <c r="E263" s="142" t="s">
        <v>1708</v>
      </c>
      <c r="F263" s="143" t="s">
        <v>1709</v>
      </c>
      <c r="G263" s="144" t="s">
        <v>523</v>
      </c>
      <c r="H263" s="166"/>
      <c r="I263" s="146"/>
      <c r="J263" s="147">
        <f t="shared" si="40"/>
        <v>0</v>
      </c>
      <c r="K263" s="148"/>
      <c r="L263" s="29"/>
      <c r="M263" s="149" t="s">
        <v>1</v>
      </c>
      <c r="N263" s="150" t="s">
        <v>39</v>
      </c>
      <c r="P263" s="151">
        <f t="shared" si="41"/>
        <v>0</v>
      </c>
      <c r="Q263" s="151">
        <v>0</v>
      </c>
      <c r="R263" s="151">
        <f t="shared" si="42"/>
        <v>0</v>
      </c>
      <c r="S263" s="151">
        <v>0</v>
      </c>
      <c r="T263" s="152">
        <f t="shared" si="43"/>
        <v>0</v>
      </c>
      <c r="AR263" s="153" t="s">
        <v>423</v>
      </c>
      <c r="AT263" s="153" t="s">
        <v>162</v>
      </c>
      <c r="AU263" s="153" t="s">
        <v>85</v>
      </c>
      <c r="AY263" s="14" t="s">
        <v>160</v>
      </c>
      <c r="BE263" s="154">
        <f t="shared" si="44"/>
        <v>0</v>
      </c>
      <c r="BF263" s="154">
        <f t="shared" si="45"/>
        <v>0</v>
      </c>
      <c r="BG263" s="154">
        <f t="shared" si="46"/>
        <v>0</v>
      </c>
      <c r="BH263" s="154">
        <f t="shared" si="47"/>
        <v>0</v>
      </c>
      <c r="BI263" s="154">
        <f t="shared" si="48"/>
        <v>0</v>
      </c>
      <c r="BJ263" s="14" t="s">
        <v>85</v>
      </c>
      <c r="BK263" s="154">
        <f t="shared" si="49"/>
        <v>0</v>
      </c>
      <c r="BL263" s="14" t="s">
        <v>423</v>
      </c>
      <c r="BM263" s="153" t="s">
        <v>1710</v>
      </c>
    </row>
    <row r="264" spans="2:65" s="1" customFormat="1" ht="16.5" customHeight="1">
      <c r="B264" s="140"/>
      <c r="C264" s="141" t="s">
        <v>734</v>
      </c>
      <c r="D264" s="141" t="s">
        <v>162</v>
      </c>
      <c r="E264" s="142" t="s">
        <v>1711</v>
      </c>
      <c r="F264" s="143" t="s">
        <v>1712</v>
      </c>
      <c r="G264" s="144" t="s">
        <v>523</v>
      </c>
      <c r="H264" s="166"/>
      <c r="I264" s="146"/>
      <c r="J264" s="147">
        <f t="shared" si="40"/>
        <v>0</v>
      </c>
      <c r="K264" s="148"/>
      <c r="L264" s="29"/>
      <c r="M264" s="149" t="s">
        <v>1</v>
      </c>
      <c r="N264" s="150" t="s">
        <v>39</v>
      </c>
      <c r="P264" s="151">
        <f t="shared" si="41"/>
        <v>0</v>
      </c>
      <c r="Q264" s="151">
        <v>0</v>
      </c>
      <c r="R264" s="151">
        <f t="shared" si="42"/>
        <v>0</v>
      </c>
      <c r="S264" s="151">
        <v>0</v>
      </c>
      <c r="T264" s="152">
        <f t="shared" si="43"/>
        <v>0</v>
      </c>
      <c r="AR264" s="153" t="s">
        <v>696</v>
      </c>
      <c r="AT264" s="153" t="s">
        <v>162</v>
      </c>
      <c r="AU264" s="153" t="s">
        <v>85</v>
      </c>
      <c r="AY264" s="14" t="s">
        <v>160</v>
      </c>
      <c r="BE264" s="154">
        <f t="shared" si="44"/>
        <v>0</v>
      </c>
      <c r="BF264" s="154">
        <f t="shared" si="45"/>
        <v>0</v>
      </c>
      <c r="BG264" s="154">
        <f t="shared" si="46"/>
        <v>0</v>
      </c>
      <c r="BH264" s="154">
        <f t="shared" si="47"/>
        <v>0</v>
      </c>
      <c r="BI264" s="154">
        <f t="shared" si="48"/>
        <v>0</v>
      </c>
      <c r="BJ264" s="14" t="s">
        <v>85</v>
      </c>
      <c r="BK264" s="154">
        <f t="shared" si="49"/>
        <v>0</v>
      </c>
      <c r="BL264" s="14" t="s">
        <v>696</v>
      </c>
      <c r="BM264" s="153" t="s">
        <v>1713</v>
      </c>
    </row>
    <row r="265" spans="2:65" s="1" customFormat="1" ht="16.5" customHeight="1">
      <c r="B265" s="140"/>
      <c r="C265" s="141" t="s">
        <v>739</v>
      </c>
      <c r="D265" s="141" t="s">
        <v>162</v>
      </c>
      <c r="E265" s="142" t="s">
        <v>1714</v>
      </c>
      <c r="F265" s="143" t="s">
        <v>1715</v>
      </c>
      <c r="G265" s="144" t="s">
        <v>523</v>
      </c>
      <c r="H265" s="166"/>
      <c r="I265" s="146"/>
      <c r="J265" s="147">
        <f t="shared" si="40"/>
        <v>0</v>
      </c>
      <c r="K265" s="148"/>
      <c r="L265" s="29"/>
      <c r="M265" s="149" t="s">
        <v>1</v>
      </c>
      <c r="N265" s="150" t="s">
        <v>39</v>
      </c>
      <c r="P265" s="151">
        <f t="shared" si="41"/>
        <v>0</v>
      </c>
      <c r="Q265" s="151">
        <v>0</v>
      </c>
      <c r="R265" s="151">
        <f t="shared" si="42"/>
        <v>0</v>
      </c>
      <c r="S265" s="151">
        <v>0</v>
      </c>
      <c r="T265" s="152">
        <f t="shared" si="43"/>
        <v>0</v>
      </c>
      <c r="AR265" s="153" t="s">
        <v>423</v>
      </c>
      <c r="AT265" s="153" t="s">
        <v>162</v>
      </c>
      <c r="AU265" s="153" t="s">
        <v>85</v>
      </c>
      <c r="AY265" s="14" t="s">
        <v>160</v>
      </c>
      <c r="BE265" s="154">
        <f t="shared" si="44"/>
        <v>0</v>
      </c>
      <c r="BF265" s="154">
        <f t="shared" si="45"/>
        <v>0</v>
      </c>
      <c r="BG265" s="154">
        <f t="shared" si="46"/>
        <v>0</v>
      </c>
      <c r="BH265" s="154">
        <f t="shared" si="47"/>
        <v>0</v>
      </c>
      <c r="BI265" s="154">
        <f t="shared" si="48"/>
        <v>0</v>
      </c>
      <c r="BJ265" s="14" t="s">
        <v>85</v>
      </c>
      <c r="BK265" s="154">
        <f t="shared" si="49"/>
        <v>0</v>
      </c>
      <c r="BL265" s="14" t="s">
        <v>423</v>
      </c>
      <c r="BM265" s="153" t="s">
        <v>1716</v>
      </c>
    </row>
    <row r="266" spans="2:65" s="11" customFormat="1" ht="26" customHeight="1">
      <c r="B266" s="128"/>
      <c r="D266" s="129" t="s">
        <v>72</v>
      </c>
      <c r="E266" s="130" t="s">
        <v>1295</v>
      </c>
      <c r="F266" s="130" t="s">
        <v>1296</v>
      </c>
      <c r="I266" s="131"/>
      <c r="J266" s="132">
        <f>BK266</f>
        <v>0</v>
      </c>
      <c r="L266" s="128"/>
      <c r="M266" s="133"/>
      <c r="P266" s="134">
        <f>SUM(P267:P268)</f>
        <v>0</v>
      </c>
      <c r="R266" s="134">
        <f>SUM(R267:R268)</f>
        <v>0</v>
      </c>
      <c r="T266" s="135">
        <f>SUM(T267:T268)</f>
        <v>0</v>
      </c>
      <c r="AR266" s="129" t="s">
        <v>166</v>
      </c>
      <c r="AT266" s="136" t="s">
        <v>72</v>
      </c>
      <c r="AU266" s="136" t="s">
        <v>73</v>
      </c>
      <c r="AY266" s="129" t="s">
        <v>160</v>
      </c>
      <c r="BK266" s="137">
        <f>SUM(BK267:BK268)</f>
        <v>0</v>
      </c>
    </row>
    <row r="267" spans="2:65" s="1" customFormat="1" ht="33" customHeight="1">
      <c r="B267" s="140"/>
      <c r="C267" s="141" t="s">
        <v>743</v>
      </c>
      <c r="D267" s="141" t="s">
        <v>162</v>
      </c>
      <c r="E267" s="142" t="s">
        <v>1717</v>
      </c>
      <c r="F267" s="143" t="s">
        <v>1718</v>
      </c>
      <c r="G267" s="144" t="s">
        <v>1299</v>
      </c>
      <c r="H267" s="145">
        <v>30</v>
      </c>
      <c r="I267" s="146"/>
      <c r="J267" s="147">
        <f>ROUND(I267*H267,2)</f>
        <v>0</v>
      </c>
      <c r="K267" s="148"/>
      <c r="L267" s="29"/>
      <c r="M267" s="149" t="s">
        <v>1</v>
      </c>
      <c r="N267" s="150" t="s">
        <v>39</v>
      </c>
      <c r="P267" s="151">
        <f>O267*H267</f>
        <v>0</v>
      </c>
      <c r="Q267" s="151">
        <v>0</v>
      </c>
      <c r="R267" s="151">
        <f>Q267*H267</f>
        <v>0</v>
      </c>
      <c r="S267" s="151">
        <v>0</v>
      </c>
      <c r="T267" s="152">
        <f>S267*H267</f>
        <v>0</v>
      </c>
      <c r="AR267" s="153" t="s">
        <v>1719</v>
      </c>
      <c r="AT267" s="153" t="s">
        <v>162</v>
      </c>
      <c r="AU267" s="153" t="s">
        <v>80</v>
      </c>
      <c r="AY267" s="14" t="s">
        <v>160</v>
      </c>
      <c r="BE267" s="154">
        <f>IF(N267="základná",J267,0)</f>
        <v>0</v>
      </c>
      <c r="BF267" s="154">
        <f>IF(N267="znížená",J267,0)</f>
        <v>0</v>
      </c>
      <c r="BG267" s="154">
        <f>IF(N267="zákl. prenesená",J267,0)</f>
        <v>0</v>
      </c>
      <c r="BH267" s="154">
        <f>IF(N267="zníž. prenesená",J267,0)</f>
        <v>0</v>
      </c>
      <c r="BI267" s="154">
        <f>IF(N267="nulová",J267,0)</f>
        <v>0</v>
      </c>
      <c r="BJ267" s="14" t="s">
        <v>85</v>
      </c>
      <c r="BK267" s="154">
        <f>ROUND(I267*H267,2)</f>
        <v>0</v>
      </c>
      <c r="BL267" s="14" t="s">
        <v>1719</v>
      </c>
      <c r="BM267" s="153" t="s">
        <v>1720</v>
      </c>
    </row>
    <row r="268" spans="2:65" s="1" customFormat="1" ht="37.75" customHeight="1">
      <c r="B268" s="140"/>
      <c r="C268" s="141" t="s">
        <v>747</v>
      </c>
      <c r="D268" s="141" t="s">
        <v>162</v>
      </c>
      <c r="E268" s="142" t="s">
        <v>1721</v>
      </c>
      <c r="F268" s="143" t="s">
        <v>1722</v>
      </c>
      <c r="G268" s="144" t="s">
        <v>1299</v>
      </c>
      <c r="H268" s="145">
        <v>15</v>
      </c>
      <c r="I268" s="146"/>
      <c r="J268" s="147">
        <f>ROUND(I268*H268,2)</f>
        <v>0</v>
      </c>
      <c r="K268" s="148"/>
      <c r="L268" s="29"/>
      <c r="M268" s="167" t="s">
        <v>1</v>
      </c>
      <c r="N268" s="168" t="s">
        <v>39</v>
      </c>
      <c r="O268" s="169"/>
      <c r="P268" s="170">
        <f>O268*H268</f>
        <v>0</v>
      </c>
      <c r="Q268" s="170">
        <v>0</v>
      </c>
      <c r="R268" s="170">
        <f>Q268*H268</f>
        <v>0</v>
      </c>
      <c r="S268" s="170">
        <v>0</v>
      </c>
      <c r="T268" s="171">
        <f>S268*H268</f>
        <v>0</v>
      </c>
      <c r="AR268" s="153" t="s">
        <v>1719</v>
      </c>
      <c r="AT268" s="153" t="s">
        <v>162</v>
      </c>
      <c r="AU268" s="153" t="s">
        <v>80</v>
      </c>
      <c r="AY268" s="14" t="s">
        <v>160</v>
      </c>
      <c r="BE268" s="154">
        <f>IF(N268="základná",J268,0)</f>
        <v>0</v>
      </c>
      <c r="BF268" s="154">
        <f>IF(N268="znížená",J268,0)</f>
        <v>0</v>
      </c>
      <c r="BG268" s="154">
        <f>IF(N268="zákl. prenesená",J268,0)</f>
        <v>0</v>
      </c>
      <c r="BH268" s="154">
        <f>IF(N268="zníž. prenesená",J268,0)</f>
        <v>0</v>
      </c>
      <c r="BI268" s="154">
        <f>IF(N268="nulová",J268,0)</f>
        <v>0</v>
      </c>
      <c r="BJ268" s="14" t="s">
        <v>85</v>
      </c>
      <c r="BK268" s="154">
        <f>ROUND(I268*H268,2)</f>
        <v>0</v>
      </c>
      <c r="BL268" s="14" t="s">
        <v>1719</v>
      </c>
      <c r="BM268" s="153" t="s">
        <v>1723</v>
      </c>
    </row>
    <row r="269" spans="2:65" s="1" customFormat="1" ht="7" customHeight="1">
      <c r="B269" s="44"/>
      <c r="C269" s="45"/>
      <c r="D269" s="45"/>
      <c r="E269" s="45"/>
      <c r="F269" s="45"/>
      <c r="G269" s="45"/>
      <c r="H269" s="45"/>
      <c r="I269" s="45"/>
      <c r="J269" s="45"/>
      <c r="K269" s="45"/>
      <c r="L269" s="29"/>
    </row>
  </sheetData>
  <autoFilter ref="C123:K268" xr:uid="{00000000-0009-0000-0000-000004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6"/>
  <sheetViews>
    <sheetView showGridLines="0" workbookViewId="0">
      <selection activeCell="J16" sqref="J16"/>
    </sheetView>
  </sheetViews>
  <sheetFormatPr baseColWidth="10" defaultColWidth="8.75" defaultRowHeight="11"/>
  <cols>
    <col min="1" max="1" width="8.25" customWidth="1"/>
    <col min="2" max="2" width="1.25" customWidth="1"/>
    <col min="3" max="3" width="4" customWidth="1"/>
    <col min="4" max="4" width="4.25" customWidth="1"/>
    <col min="5" max="5" width="17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4" t="s">
        <v>98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2:46" ht="25" customHeight="1">
      <c r="B4" s="17"/>
      <c r="D4" s="18" t="s">
        <v>108</v>
      </c>
      <c r="L4" s="17"/>
      <c r="M4" s="92" t="s">
        <v>9</v>
      </c>
      <c r="AT4" s="14" t="s">
        <v>3</v>
      </c>
    </row>
    <row r="5" spans="2:46" ht="7" customHeight="1">
      <c r="B5" s="17"/>
      <c r="L5" s="17"/>
    </row>
    <row r="6" spans="2:46" ht="12" customHeight="1">
      <c r="B6" s="17"/>
      <c r="D6" s="24" t="s">
        <v>15</v>
      </c>
      <c r="L6" s="17"/>
    </row>
    <row r="7" spans="2:46" ht="16.5" customHeight="1">
      <c r="B7" s="17"/>
      <c r="E7" s="230" t="str">
        <f>'Rekapitulácia stavby'!K6</f>
        <v>Prístavba lezeckého centra HK Neolit</v>
      </c>
      <c r="F7" s="231"/>
      <c r="G7" s="231"/>
      <c r="H7" s="231"/>
      <c r="L7" s="17"/>
    </row>
    <row r="8" spans="2:46" ht="12" customHeight="1">
      <c r="B8" s="17"/>
      <c r="D8" s="24" t="s">
        <v>109</v>
      </c>
      <c r="L8" s="17"/>
    </row>
    <row r="9" spans="2:46" s="1" customFormat="1" ht="16.5" customHeight="1">
      <c r="B9" s="29"/>
      <c r="E9" s="230" t="s">
        <v>110</v>
      </c>
      <c r="F9" s="229"/>
      <c r="G9" s="229"/>
      <c r="H9" s="229"/>
      <c r="L9" s="29"/>
    </row>
    <row r="10" spans="2:46" s="1" customFormat="1" ht="12" customHeight="1">
      <c r="B10" s="29"/>
      <c r="D10" s="24" t="s">
        <v>111</v>
      </c>
      <c r="L10" s="29"/>
    </row>
    <row r="11" spans="2:46" s="1" customFormat="1" ht="16.5" customHeight="1">
      <c r="B11" s="29"/>
      <c r="E11" s="220" t="s">
        <v>1724</v>
      </c>
      <c r="F11" s="229"/>
      <c r="G11" s="229"/>
      <c r="H11" s="229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>
      <c r="B14" s="29"/>
      <c r="D14" s="24" t="s">
        <v>19</v>
      </c>
      <c r="F14" s="22" t="s">
        <v>20</v>
      </c>
      <c r="I14" s="24" t="s">
        <v>21</v>
      </c>
      <c r="J14" s="52">
        <f>'Rekapitulácia stavby'!AN8</f>
        <v>46086</v>
      </c>
      <c r="L14" s="29"/>
    </row>
    <row r="15" spans="2:46" s="1" customFormat="1" ht="10.75" customHeight="1">
      <c r="B15" s="29"/>
      <c r="L15" s="29"/>
    </row>
    <row r="16" spans="2:46" s="1" customFormat="1" ht="12" customHeight="1">
      <c r="B16" s="29"/>
      <c r="D16" s="24" t="s">
        <v>22</v>
      </c>
      <c r="I16" s="24" t="s">
        <v>23</v>
      </c>
      <c r="J16" s="182">
        <v>42070643</v>
      </c>
      <c r="L16" s="29"/>
    </row>
    <row r="17" spans="2:12" s="1" customFormat="1" ht="18" customHeight="1">
      <c r="B17" s="29"/>
      <c r="E17" s="22" t="s">
        <v>2541</v>
      </c>
      <c r="I17" s="24" t="s">
        <v>24</v>
      </c>
      <c r="J17" s="22" t="s">
        <v>1</v>
      </c>
      <c r="L17" s="29"/>
    </row>
    <row r="18" spans="2:12" s="1" customFormat="1" ht="7" customHeight="1">
      <c r="B18" s="29"/>
      <c r="L18" s="29"/>
    </row>
    <row r="19" spans="2:12" s="1" customFormat="1" ht="12" customHeight="1">
      <c r="B19" s="29"/>
      <c r="D19" s="24" t="s">
        <v>25</v>
      </c>
      <c r="I19" s="24" t="s">
        <v>23</v>
      </c>
      <c r="J19" s="25" t="str">
        <f>'Rekapitulácia stavby'!AN13</f>
        <v>Vyplň údaj</v>
      </c>
      <c r="L19" s="29"/>
    </row>
    <row r="20" spans="2:12" s="1" customFormat="1" ht="18" customHeight="1">
      <c r="B20" s="29"/>
      <c r="E20" s="232" t="str">
        <f>'Rekapitulácia stavby'!E14</f>
        <v>Vyplň údaj</v>
      </c>
      <c r="F20" s="198"/>
      <c r="G20" s="198"/>
      <c r="H20" s="198"/>
      <c r="I20" s="24" t="s">
        <v>24</v>
      </c>
      <c r="J20" s="25" t="str">
        <f>'Rekapitulácia stavby'!AN14</f>
        <v>Vyplň údaj</v>
      </c>
      <c r="L20" s="29"/>
    </row>
    <row r="21" spans="2:12" s="1" customFormat="1" ht="7" customHeight="1">
      <c r="B21" s="29"/>
      <c r="L21" s="29"/>
    </row>
    <row r="22" spans="2:12" s="1" customFormat="1" ht="12" customHeight="1">
      <c r="B22" s="29"/>
      <c r="D22" s="24" t="s">
        <v>27</v>
      </c>
      <c r="I22" s="24" t="s">
        <v>23</v>
      </c>
      <c r="J22" s="22" t="s">
        <v>1</v>
      </c>
      <c r="L22" s="29"/>
    </row>
    <row r="23" spans="2:12" s="1" customFormat="1" ht="18" customHeight="1">
      <c r="B23" s="29"/>
      <c r="E23" s="22" t="s">
        <v>28</v>
      </c>
      <c r="I23" s="24" t="s">
        <v>24</v>
      </c>
      <c r="J23" s="22" t="s">
        <v>1</v>
      </c>
      <c r="L23" s="29"/>
    </row>
    <row r="24" spans="2:12" s="1" customFormat="1" ht="7" customHeight="1">
      <c r="B24" s="29"/>
      <c r="L24" s="29"/>
    </row>
    <row r="25" spans="2:12" s="1" customFormat="1" ht="12" customHeight="1">
      <c r="B25" s="29"/>
      <c r="D25" s="24" t="s">
        <v>30</v>
      </c>
      <c r="I25" s="24" t="s">
        <v>23</v>
      </c>
      <c r="J25" s="22" t="str">
        <f>IF('Rekapitulácia stavby'!AN19="","",'Rekapitulácia stavby'!AN19)</f>
        <v/>
      </c>
      <c r="L25" s="29"/>
    </row>
    <row r="26" spans="2:12" s="1" customFormat="1" ht="18" customHeight="1">
      <c r="B26" s="29"/>
      <c r="E26" s="22" t="str">
        <f>IF('Rekapitulácia stavby'!E20="","",'Rekapitulácia stavby'!E20)</f>
        <v xml:space="preserve"> </v>
      </c>
      <c r="I26" s="24" t="s">
        <v>24</v>
      </c>
      <c r="J26" s="22" t="str">
        <f>IF('Rekapitulácia stavby'!AN20="","",'Rekapitulácia stavby'!AN20)</f>
        <v/>
      </c>
      <c r="L26" s="29"/>
    </row>
    <row r="27" spans="2:12" s="1" customFormat="1" ht="7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7" customHeight="1">
      <c r="B30" s="29"/>
      <c r="L30" s="29"/>
    </row>
    <row r="31" spans="2:12" s="1" customFormat="1" ht="7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5" customHeight="1">
      <c r="B32" s="29"/>
      <c r="D32" s="94" t="s">
        <v>33</v>
      </c>
      <c r="J32" s="65">
        <f>ROUND(J124, 2)</f>
        <v>0</v>
      </c>
      <c r="L32" s="29"/>
    </row>
    <row r="33" spans="2:12" s="1" customFormat="1" ht="7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5" customHeight="1">
      <c r="B35" s="29"/>
      <c r="D35" s="95" t="s">
        <v>37</v>
      </c>
      <c r="E35" s="34" t="s">
        <v>38</v>
      </c>
      <c r="F35" s="96">
        <f>ROUND((SUM(BE124:BE185)),  2)</f>
        <v>0</v>
      </c>
      <c r="G35" s="97"/>
      <c r="H35" s="97"/>
      <c r="I35" s="98">
        <v>0.23</v>
      </c>
      <c r="J35" s="96">
        <f>ROUND(((SUM(BE124:BE185))*I35),  2)</f>
        <v>0</v>
      </c>
      <c r="L35" s="29"/>
    </row>
    <row r="36" spans="2:12" s="1" customFormat="1" ht="14.5" customHeight="1">
      <c r="B36" s="29"/>
      <c r="E36" s="34" t="s">
        <v>39</v>
      </c>
      <c r="F36" s="85">
        <f>ROUND((SUM(BF124:BF185)),  2)</f>
        <v>0</v>
      </c>
      <c r="I36" s="99">
        <v>0.23</v>
      </c>
      <c r="J36" s="85">
        <f>ROUND(((SUM(BF124:BF185))*I36),  2)</f>
        <v>0</v>
      </c>
      <c r="L36" s="29"/>
    </row>
    <row r="37" spans="2:12" s="1" customFormat="1" ht="14.5" hidden="1" customHeight="1">
      <c r="B37" s="29"/>
      <c r="E37" s="24" t="s">
        <v>40</v>
      </c>
      <c r="F37" s="85">
        <f>ROUND((SUM(BG124:BG185)),  2)</f>
        <v>0</v>
      </c>
      <c r="I37" s="99">
        <v>0.23</v>
      </c>
      <c r="J37" s="85">
        <f>0</f>
        <v>0</v>
      </c>
      <c r="L37" s="29"/>
    </row>
    <row r="38" spans="2:12" s="1" customFormat="1" ht="14.5" hidden="1" customHeight="1">
      <c r="B38" s="29"/>
      <c r="E38" s="24" t="s">
        <v>41</v>
      </c>
      <c r="F38" s="85">
        <f>ROUND((SUM(BH124:BH185)),  2)</f>
        <v>0</v>
      </c>
      <c r="I38" s="99">
        <v>0.23</v>
      </c>
      <c r="J38" s="85">
        <f>0</f>
        <v>0</v>
      </c>
      <c r="L38" s="29"/>
    </row>
    <row r="39" spans="2:12" s="1" customFormat="1" ht="14.5" hidden="1" customHeight="1">
      <c r="B39" s="29"/>
      <c r="E39" s="34" t="s">
        <v>42</v>
      </c>
      <c r="F39" s="96">
        <f>ROUND((SUM(BI124:BI185)),  2)</f>
        <v>0</v>
      </c>
      <c r="G39" s="97"/>
      <c r="H39" s="97"/>
      <c r="I39" s="98">
        <v>0</v>
      </c>
      <c r="J39" s="96">
        <f>0</f>
        <v>0</v>
      </c>
      <c r="L39" s="29"/>
    </row>
    <row r="40" spans="2:12" s="1" customFormat="1" ht="7" customHeight="1">
      <c r="B40" s="29"/>
      <c r="L40" s="29"/>
    </row>
    <row r="41" spans="2:12" s="1" customFormat="1" ht="25.5" customHeight="1">
      <c r="B41" s="29"/>
      <c r="C41" s="100"/>
      <c r="D41" s="101" t="s">
        <v>43</v>
      </c>
      <c r="E41" s="56"/>
      <c r="F41" s="56"/>
      <c r="G41" s="102" t="s">
        <v>44</v>
      </c>
      <c r="H41" s="103" t="s">
        <v>45</v>
      </c>
      <c r="I41" s="56"/>
      <c r="J41" s="104">
        <f>SUM(J32:J39)</f>
        <v>0</v>
      </c>
      <c r="K41" s="105"/>
      <c r="L41" s="29"/>
    </row>
    <row r="42" spans="2:12" s="1" customFormat="1" ht="14.5" customHeight="1">
      <c r="B42" s="29"/>
      <c r="L42" s="29"/>
    </row>
    <row r="43" spans="2:12" ht="14.5" customHeight="1">
      <c r="B43" s="17"/>
      <c r="L43" s="17"/>
    </row>
    <row r="44" spans="2:12" ht="14.5" customHeight="1">
      <c r="B44" s="17"/>
      <c r="L44" s="17"/>
    </row>
    <row r="45" spans="2:12" ht="14.5" customHeight="1">
      <c r="B45" s="17"/>
      <c r="L45" s="17"/>
    </row>
    <row r="46" spans="2:12" ht="14.5" customHeight="1">
      <c r="B46" s="17"/>
      <c r="L46" s="17"/>
    </row>
    <row r="47" spans="2:12" ht="14.5" customHeight="1">
      <c r="B47" s="17"/>
      <c r="L47" s="17"/>
    </row>
    <row r="48" spans="2:12" ht="14.5" customHeight="1">
      <c r="B48" s="17"/>
      <c r="L48" s="17"/>
    </row>
    <row r="49" spans="2:12" ht="14.5" customHeight="1">
      <c r="B49" s="17"/>
      <c r="L49" s="17"/>
    </row>
    <row r="50" spans="2:12" s="1" customFormat="1" ht="14.5" customHeight="1">
      <c r="B50" s="29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">
      <c r="B61" s="29"/>
      <c r="D61" s="43" t="s">
        <v>48</v>
      </c>
      <c r="E61" s="31"/>
      <c r="F61" s="106" t="s">
        <v>49</v>
      </c>
      <c r="G61" s="43" t="s">
        <v>48</v>
      </c>
      <c r="H61" s="31"/>
      <c r="I61" s="31"/>
      <c r="J61" s="10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">
      <c r="B65" s="29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">
      <c r="B76" s="29"/>
      <c r="D76" s="43" t="s">
        <v>48</v>
      </c>
      <c r="E76" s="31"/>
      <c r="F76" s="106" t="s">
        <v>49</v>
      </c>
      <c r="G76" s="43" t="s">
        <v>48</v>
      </c>
      <c r="H76" s="31"/>
      <c r="I76" s="31"/>
      <c r="J76" s="107" t="s">
        <v>49</v>
      </c>
      <c r="K76" s="31"/>
      <c r="L76" s="29"/>
    </row>
    <row r="77" spans="2:12" s="1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5" customHeight="1">
      <c r="B82" s="29"/>
      <c r="C82" s="18" t="s">
        <v>113</v>
      </c>
      <c r="L82" s="29"/>
    </row>
    <row r="83" spans="2:12" s="1" customFormat="1" ht="7" customHeight="1">
      <c r="B83" s="29"/>
      <c r="L83" s="29"/>
    </row>
    <row r="84" spans="2:12" s="1" customFormat="1" ht="12" customHeight="1">
      <c r="B84" s="29"/>
      <c r="C84" s="24" t="s">
        <v>15</v>
      </c>
      <c r="L84" s="29"/>
    </row>
    <row r="85" spans="2:12" s="1" customFormat="1" ht="16.5" customHeight="1">
      <c r="B85" s="29"/>
      <c r="E85" s="230" t="str">
        <f>E7</f>
        <v>Prístavba lezeckého centra HK Neolit</v>
      </c>
      <c r="F85" s="231"/>
      <c r="G85" s="231"/>
      <c r="H85" s="231"/>
      <c r="L85" s="29"/>
    </row>
    <row r="86" spans="2:12" ht="12" customHeight="1">
      <c r="B86" s="17"/>
      <c r="C86" s="24" t="s">
        <v>109</v>
      </c>
      <c r="L86" s="17"/>
    </row>
    <row r="87" spans="2:12" s="1" customFormat="1" ht="16.5" customHeight="1">
      <c r="B87" s="29"/>
      <c r="E87" s="230" t="s">
        <v>110</v>
      </c>
      <c r="F87" s="229"/>
      <c r="G87" s="229"/>
      <c r="H87" s="229"/>
      <c r="L87" s="29"/>
    </row>
    <row r="88" spans="2:12" s="1" customFormat="1" ht="12" customHeight="1">
      <c r="B88" s="29"/>
      <c r="C88" s="24" t="s">
        <v>111</v>
      </c>
      <c r="L88" s="29"/>
    </row>
    <row r="89" spans="2:12" s="1" customFormat="1" ht="16.5" customHeight="1">
      <c r="B89" s="29"/>
      <c r="E89" s="220" t="str">
        <f>E11</f>
        <v>SO 02-5 - Lokálny zdroj energie - fotovoltaika</v>
      </c>
      <c r="F89" s="229"/>
      <c r="G89" s="229"/>
      <c r="H89" s="229"/>
      <c r="L89" s="29"/>
    </row>
    <row r="90" spans="2:12" s="1" customFormat="1" ht="7" customHeight="1">
      <c r="B90" s="29"/>
      <c r="L90" s="29"/>
    </row>
    <row r="91" spans="2:12" s="1" customFormat="1" ht="12" customHeight="1">
      <c r="B91" s="29"/>
      <c r="C91" s="24" t="s">
        <v>19</v>
      </c>
      <c r="F91" s="22" t="str">
        <f>F14</f>
        <v>Martin</v>
      </c>
      <c r="I91" s="24" t="s">
        <v>21</v>
      </c>
      <c r="J91" s="52">
        <f>IF(J14="","",J14)</f>
        <v>46086</v>
      </c>
      <c r="L91" s="29"/>
    </row>
    <row r="92" spans="2:12" s="1" customFormat="1" ht="7" customHeight="1">
      <c r="B92" s="29"/>
      <c r="L92" s="29"/>
    </row>
    <row r="93" spans="2:12" s="1" customFormat="1" ht="15.25" customHeight="1">
      <c r="B93" s="29"/>
      <c r="C93" s="24" t="s">
        <v>22</v>
      </c>
      <c r="F93" s="22" t="str">
        <f>E17</f>
        <v>Horolezecký klub NEOLIT, o.z.</v>
      </c>
      <c r="I93" s="24" t="s">
        <v>27</v>
      </c>
      <c r="J93" s="27" t="str">
        <f>E23</f>
        <v>Hplus a.s.</v>
      </c>
      <c r="L93" s="29"/>
    </row>
    <row r="94" spans="2:12" s="1" customFormat="1" ht="15.25" customHeight="1">
      <c r="B94" s="29"/>
      <c r="C94" s="24" t="s">
        <v>25</v>
      </c>
      <c r="F94" s="22" t="str">
        <f>IF(E20="","",E20)</f>
        <v>Vyplň údaj</v>
      </c>
      <c r="I94" s="24" t="s">
        <v>30</v>
      </c>
      <c r="J94" s="27" t="str">
        <f>E26</f>
        <v xml:space="preserve"> </v>
      </c>
      <c r="L94" s="29"/>
    </row>
    <row r="95" spans="2:12" s="1" customFormat="1" ht="10.25" customHeight="1">
      <c r="B95" s="29"/>
      <c r="L95" s="29"/>
    </row>
    <row r="96" spans="2:12" s="1" customFormat="1" ht="29.25" customHeight="1">
      <c r="B96" s="29"/>
      <c r="C96" s="108" t="s">
        <v>114</v>
      </c>
      <c r="D96" s="100"/>
      <c r="E96" s="100"/>
      <c r="F96" s="100"/>
      <c r="G96" s="100"/>
      <c r="H96" s="100"/>
      <c r="I96" s="100"/>
      <c r="J96" s="109" t="s">
        <v>115</v>
      </c>
      <c r="K96" s="100"/>
      <c r="L96" s="29"/>
    </row>
    <row r="97" spans="2:47" s="1" customFormat="1" ht="10.25" customHeight="1">
      <c r="B97" s="29"/>
      <c r="L97" s="29"/>
    </row>
    <row r="98" spans="2:47" s="1" customFormat="1" ht="22.75" customHeight="1">
      <c r="B98" s="29"/>
      <c r="C98" s="110" t="s">
        <v>116</v>
      </c>
      <c r="J98" s="65">
        <f>J124</f>
        <v>0</v>
      </c>
      <c r="L98" s="29"/>
      <c r="AU98" s="14" t="s">
        <v>117</v>
      </c>
    </row>
    <row r="99" spans="2:47" s="8" customFormat="1" ht="25" customHeight="1">
      <c r="B99" s="111"/>
      <c r="D99" s="112" t="s">
        <v>143</v>
      </c>
      <c r="E99" s="113"/>
      <c r="F99" s="113"/>
      <c r="G99" s="113"/>
      <c r="H99" s="113"/>
      <c r="I99" s="113"/>
      <c r="J99" s="114">
        <f>J125</f>
        <v>0</v>
      </c>
      <c r="L99" s="111"/>
    </row>
    <row r="100" spans="2:47" s="9" customFormat="1" ht="20" customHeight="1">
      <c r="B100" s="115"/>
      <c r="D100" s="116" t="s">
        <v>1307</v>
      </c>
      <c r="E100" s="117"/>
      <c r="F100" s="117"/>
      <c r="G100" s="117"/>
      <c r="H100" s="117"/>
      <c r="I100" s="117"/>
      <c r="J100" s="118">
        <f>J126</f>
        <v>0</v>
      </c>
      <c r="L100" s="115"/>
    </row>
    <row r="101" spans="2:47" s="9" customFormat="1" ht="20" customHeight="1">
      <c r="B101" s="115"/>
      <c r="D101" s="116" t="s">
        <v>1725</v>
      </c>
      <c r="E101" s="117"/>
      <c r="F101" s="117"/>
      <c r="G101" s="117"/>
      <c r="H101" s="117"/>
      <c r="I101" s="117"/>
      <c r="J101" s="118">
        <f>J180</f>
        <v>0</v>
      </c>
      <c r="L101" s="115"/>
    </row>
    <row r="102" spans="2:47" s="8" customFormat="1" ht="25" customHeight="1">
      <c r="B102" s="111"/>
      <c r="D102" s="112" t="s">
        <v>1061</v>
      </c>
      <c r="E102" s="113"/>
      <c r="F102" s="113"/>
      <c r="G102" s="113"/>
      <c r="H102" s="113"/>
      <c r="I102" s="113"/>
      <c r="J102" s="114">
        <f>J183</f>
        <v>0</v>
      </c>
      <c r="L102" s="111"/>
    </row>
    <row r="103" spans="2:47" s="1" customFormat="1" ht="21.75" customHeight="1">
      <c r="B103" s="29"/>
      <c r="L103" s="29"/>
    </row>
    <row r="104" spans="2:47" s="1" customFormat="1" ht="7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29"/>
    </row>
    <row r="108" spans="2:47" s="1" customFormat="1" ht="7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29"/>
    </row>
    <row r="109" spans="2:47" s="1" customFormat="1" ht="25" customHeight="1">
      <c r="B109" s="29"/>
      <c r="C109" s="18" t="s">
        <v>146</v>
      </c>
      <c r="L109" s="29"/>
    </row>
    <row r="110" spans="2:47" s="1" customFormat="1" ht="7" customHeight="1">
      <c r="B110" s="29"/>
      <c r="L110" s="29"/>
    </row>
    <row r="111" spans="2:47" s="1" customFormat="1" ht="12" customHeight="1">
      <c r="B111" s="29"/>
      <c r="C111" s="24" t="s">
        <v>15</v>
      </c>
      <c r="L111" s="29"/>
    </row>
    <row r="112" spans="2:47" s="1" customFormat="1" ht="16.5" customHeight="1">
      <c r="B112" s="29"/>
      <c r="E112" s="230" t="str">
        <f>E7</f>
        <v>Prístavba lezeckého centra HK Neolit</v>
      </c>
      <c r="F112" s="231"/>
      <c r="G112" s="231"/>
      <c r="H112" s="231"/>
      <c r="L112" s="29"/>
    </row>
    <row r="113" spans="2:65" ht="12" customHeight="1">
      <c r="B113" s="17"/>
      <c r="C113" s="24" t="s">
        <v>109</v>
      </c>
      <c r="L113" s="17"/>
    </row>
    <row r="114" spans="2:65" s="1" customFormat="1" ht="16.5" customHeight="1">
      <c r="B114" s="29"/>
      <c r="E114" s="230" t="s">
        <v>110</v>
      </c>
      <c r="F114" s="229"/>
      <c r="G114" s="229"/>
      <c r="H114" s="229"/>
      <c r="L114" s="29"/>
    </row>
    <row r="115" spans="2:65" s="1" customFormat="1" ht="12" customHeight="1">
      <c r="B115" s="29"/>
      <c r="C115" s="24" t="s">
        <v>111</v>
      </c>
      <c r="L115" s="29"/>
    </row>
    <row r="116" spans="2:65" s="1" customFormat="1" ht="16.5" customHeight="1">
      <c r="B116" s="29"/>
      <c r="E116" s="220" t="str">
        <f>E11</f>
        <v>SO 02-5 - Lokálny zdroj energie - fotovoltaika</v>
      </c>
      <c r="F116" s="229"/>
      <c r="G116" s="229"/>
      <c r="H116" s="229"/>
      <c r="L116" s="29"/>
    </row>
    <row r="117" spans="2:65" s="1" customFormat="1" ht="7" customHeight="1">
      <c r="B117" s="29"/>
      <c r="L117" s="29"/>
    </row>
    <row r="118" spans="2:65" s="1" customFormat="1" ht="12" customHeight="1">
      <c r="B118" s="29"/>
      <c r="C118" s="24" t="s">
        <v>19</v>
      </c>
      <c r="F118" s="22" t="str">
        <f>F14</f>
        <v>Martin</v>
      </c>
      <c r="I118" s="24" t="s">
        <v>21</v>
      </c>
      <c r="J118" s="52">
        <f>IF(J14="","",J14)</f>
        <v>46086</v>
      </c>
      <c r="L118" s="29"/>
    </row>
    <row r="119" spans="2:65" s="1" customFormat="1" ht="7" customHeight="1">
      <c r="B119" s="29"/>
      <c r="L119" s="29"/>
    </row>
    <row r="120" spans="2:65" s="1" customFormat="1" ht="15.25" customHeight="1">
      <c r="B120" s="29"/>
      <c r="C120" s="24" t="s">
        <v>22</v>
      </c>
      <c r="F120" s="22" t="str">
        <f>E17</f>
        <v>Horolezecký klub NEOLIT, o.z.</v>
      </c>
      <c r="I120" s="24" t="s">
        <v>27</v>
      </c>
      <c r="J120" s="27" t="str">
        <f>E23</f>
        <v>Hplus a.s.</v>
      </c>
      <c r="L120" s="29"/>
    </row>
    <row r="121" spans="2:65" s="1" customFormat="1" ht="15.25" customHeight="1">
      <c r="B121" s="29"/>
      <c r="C121" s="24" t="s">
        <v>25</v>
      </c>
      <c r="F121" s="22" t="str">
        <f>IF(E20="","",E20)</f>
        <v>Vyplň údaj</v>
      </c>
      <c r="I121" s="24" t="s">
        <v>30</v>
      </c>
      <c r="J121" s="27" t="str">
        <f>E26</f>
        <v xml:space="preserve"> </v>
      </c>
      <c r="L121" s="29"/>
    </row>
    <row r="122" spans="2:65" s="1" customFormat="1" ht="10.25" customHeight="1">
      <c r="B122" s="29"/>
      <c r="L122" s="29"/>
    </row>
    <row r="123" spans="2:65" s="10" customFormat="1" ht="29.25" customHeight="1">
      <c r="B123" s="119"/>
      <c r="C123" s="120" t="s">
        <v>147</v>
      </c>
      <c r="D123" s="121" t="s">
        <v>58</v>
      </c>
      <c r="E123" s="121" t="s">
        <v>54</v>
      </c>
      <c r="F123" s="121" t="s">
        <v>55</v>
      </c>
      <c r="G123" s="121" t="s">
        <v>148</v>
      </c>
      <c r="H123" s="121" t="s">
        <v>149</v>
      </c>
      <c r="I123" s="121" t="s">
        <v>150</v>
      </c>
      <c r="J123" s="122" t="s">
        <v>115</v>
      </c>
      <c r="K123" s="123" t="s">
        <v>151</v>
      </c>
      <c r="L123" s="119"/>
      <c r="M123" s="58" t="s">
        <v>1</v>
      </c>
      <c r="N123" s="59" t="s">
        <v>37</v>
      </c>
      <c r="O123" s="59" t="s">
        <v>152</v>
      </c>
      <c r="P123" s="59" t="s">
        <v>153</v>
      </c>
      <c r="Q123" s="59" t="s">
        <v>154</v>
      </c>
      <c r="R123" s="59" t="s">
        <v>155</v>
      </c>
      <c r="S123" s="59" t="s">
        <v>156</v>
      </c>
      <c r="T123" s="60" t="s">
        <v>157</v>
      </c>
    </row>
    <row r="124" spans="2:65" s="1" customFormat="1" ht="22.75" customHeight="1">
      <c r="B124" s="29"/>
      <c r="C124" s="63" t="s">
        <v>116</v>
      </c>
      <c r="J124" s="124">
        <f>BK124</f>
        <v>0</v>
      </c>
      <c r="L124" s="29"/>
      <c r="M124" s="61"/>
      <c r="N124" s="53"/>
      <c r="O124" s="53"/>
      <c r="P124" s="125">
        <f>P125+P183</f>
        <v>0</v>
      </c>
      <c r="Q124" s="53"/>
      <c r="R124" s="125">
        <f>R125+R183</f>
        <v>4.9287518400000003</v>
      </c>
      <c r="S124" s="53"/>
      <c r="T124" s="126">
        <f>T125+T183</f>
        <v>0</v>
      </c>
      <c r="AT124" s="14" t="s">
        <v>72</v>
      </c>
      <c r="AU124" s="14" t="s">
        <v>117</v>
      </c>
      <c r="BK124" s="127">
        <f>BK125+BK183</f>
        <v>0</v>
      </c>
    </row>
    <row r="125" spans="2:65" s="11" customFormat="1" ht="26" customHeight="1">
      <c r="B125" s="128"/>
      <c r="D125" s="129" t="s">
        <v>72</v>
      </c>
      <c r="E125" s="130" t="s">
        <v>220</v>
      </c>
      <c r="F125" s="130" t="s">
        <v>937</v>
      </c>
      <c r="I125" s="131"/>
      <c r="J125" s="132">
        <f>BK125</f>
        <v>0</v>
      </c>
      <c r="L125" s="128"/>
      <c r="M125" s="133"/>
      <c r="P125" s="134">
        <f>P126+P180</f>
        <v>0</v>
      </c>
      <c r="R125" s="134">
        <f>R126+R180</f>
        <v>4.9287518400000003</v>
      </c>
      <c r="T125" s="135">
        <f>T126+T180</f>
        <v>0</v>
      </c>
      <c r="AR125" s="129" t="s">
        <v>171</v>
      </c>
      <c r="AT125" s="136" t="s">
        <v>72</v>
      </c>
      <c r="AU125" s="136" t="s">
        <v>73</v>
      </c>
      <c r="AY125" s="129" t="s">
        <v>160</v>
      </c>
      <c r="BK125" s="137">
        <f>BK126+BK180</f>
        <v>0</v>
      </c>
    </row>
    <row r="126" spans="2:65" s="11" customFormat="1" ht="22.75" customHeight="1">
      <c r="B126" s="128"/>
      <c r="D126" s="129" t="s">
        <v>72</v>
      </c>
      <c r="E126" s="138" t="s">
        <v>1322</v>
      </c>
      <c r="F126" s="138" t="s">
        <v>1323</v>
      </c>
      <c r="I126" s="131"/>
      <c r="J126" s="139">
        <f>BK126</f>
        <v>0</v>
      </c>
      <c r="L126" s="128"/>
      <c r="M126" s="133"/>
      <c r="P126" s="134">
        <f>SUM(P127:P179)</f>
        <v>0</v>
      </c>
      <c r="R126" s="134">
        <f>SUM(R127:R179)</f>
        <v>4.9287518400000003</v>
      </c>
      <c r="T126" s="135">
        <f>SUM(T127:T179)</f>
        <v>0</v>
      </c>
      <c r="AR126" s="129" t="s">
        <v>171</v>
      </c>
      <c r="AT126" s="136" t="s">
        <v>72</v>
      </c>
      <c r="AU126" s="136" t="s">
        <v>80</v>
      </c>
      <c r="AY126" s="129" t="s">
        <v>160</v>
      </c>
      <c r="BK126" s="137">
        <f>SUM(BK127:BK179)</f>
        <v>0</v>
      </c>
    </row>
    <row r="127" spans="2:65" s="1" customFormat="1" ht="33" customHeight="1">
      <c r="B127" s="140"/>
      <c r="C127" s="141" t="s">
        <v>80</v>
      </c>
      <c r="D127" s="141" t="s">
        <v>162</v>
      </c>
      <c r="E127" s="142" t="s">
        <v>1726</v>
      </c>
      <c r="F127" s="143" t="s">
        <v>1727</v>
      </c>
      <c r="G127" s="144" t="s">
        <v>253</v>
      </c>
      <c r="H127" s="145">
        <v>100</v>
      </c>
      <c r="I127" s="146"/>
      <c r="J127" s="147">
        <f t="shared" ref="J127:J158" si="0">ROUND(I127*H127,2)</f>
        <v>0</v>
      </c>
      <c r="K127" s="148"/>
      <c r="L127" s="29"/>
      <c r="M127" s="149" t="s">
        <v>1</v>
      </c>
      <c r="N127" s="150" t="s">
        <v>39</v>
      </c>
      <c r="P127" s="151">
        <f t="shared" ref="P127:P158" si="1">O127*H127</f>
        <v>0</v>
      </c>
      <c r="Q127" s="151">
        <v>0</v>
      </c>
      <c r="R127" s="151">
        <f t="shared" ref="R127:R158" si="2">Q127*H127</f>
        <v>0</v>
      </c>
      <c r="S127" s="151">
        <v>0</v>
      </c>
      <c r="T127" s="152">
        <f t="shared" ref="T127:T158" si="3">S127*H127</f>
        <v>0</v>
      </c>
      <c r="AR127" s="153" t="s">
        <v>423</v>
      </c>
      <c r="AT127" s="153" t="s">
        <v>162</v>
      </c>
      <c r="AU127" s="153" t="s">
        <v>85</v>
      </c>
      <c r="AY127" s="14" t="s">
        <v>160</v>
      </c>
      <c r="BE127" s="154">
        <f t="shared" ref="BE127:BE158" si="4">IF(N127="základná",J127,0)</f>
        <v>0</v>
      </c>
      <c r="BF127" s="154">
        <f t="shared" ref="BF127:BF158" si="5">IF(N127="znížená",J127,0)</f>
        <v>0</v>
      </c>
      <c r="BG127" s="154">
        <f t="shared" ref="BG127:BG158" si="6">IF(N127="zákl. prenesená",J127,0)</f>
        <v>0</v>
      </c>
      <c r="BH127" s="154">
        <f t="shared" ref="BH127:BH158" si="7">IF(N127="zníž. prenesená",J127,0)</f>
        <v>0</v>
      </c>
      <c r="BI127" s="154">
        <f t="shared" ref="BI127:BI158" si="8">IF(N127="nulová",J127,0)</f>
        <v>0</v>
      </c>
      <c r="BJ127" s="14" t="s">
        <v>85</v>
      </c>
      <c r="BK127" s="154">
        <f t="shared" ref="BK127:BK158" si="9">ROUND(I127*H127,2)</f>
        <v>0</v>
      </c>
      <c r="BL127" s="14" t="s">
        <v>423</v>
      </c>
      <c r="BM127" s="153" t="s">
        <v>1728</v>
      </c>
    </row>
    <row r="128" spans="2:65" s="1" customFormat="1" ht="21.75" customHeight="1">
      <c r="B128" s="140"/>
      <c r="C128" s="155" t="s">
        <v>85</v>
      </c>
      <c r="D128" s="155" t="s">
        <v>220</v>
      </c>
      <c r="E128" s="156" t="s">
        <v>1729</v>
      </c>
      <c r="F128" s="157" t="s">
        <v>1730</v>
      </c>
      <c r="G128" s="158" t="s">
        <v>253</v>
      </c>
      <c r="H128" s="159">
        <v>100</v>
      </c>
      <c r="I128" s="160"/>
      <c r="J128" s="161">
        <f t="shared" si="0"/>
        <v>0</v>
      </c>
      <c r="K128" s="162"/>
      <c r="L128" s="163"/>
      <c r="M128" s="164" t="s">
        <v>1</v>
      </c>
      <c r="N128" s="165" t="s">
        <v>39</v>
      </c>
      <c r="P128" s="151">
        <f t="shared" si="1"/>
        <v>0</v>
      </c>
      <c r="Q128" s="151">
        <v>1.73E-3</v>
      </c>
      <c r="R128" s="151">
        <f t="shared" si="2"/>
        <v>0.17299999999999999</v>
      </c>
      <c r="S128" s="151">
        <v>0</v>
      </c>
      <c r="T128" s="152">
        <f t="shared" si="3"/>
        <v>0</v>
      </c>
      <c r="AR128" s="153" t="s">
        <v>696</v>
      </c>
      <c r="AT128" s="153" t="s">
        <v>220</v>
      </c>
      <c r="AU128" s="153" t="s">
        <v>85</v>
      </c>
      <c r="AY128" s="14" t="s">
        <v>160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4" t="s">
        <v>85</v>
      </c>
      <c r="BK128" s="154">
        <f t="shared" si="9"/>
        <v>0</v>
      </c>
      <c r="BL128" s="14" t="s">
        <v>696</v>
      </c>
      <c r="BM128" s="153" t="s">
        <v>1731</v>
      </c>
    </row>
    <row r="129" spans="2:65" s="1" customFormat="1" ht="21.75" customHeight="1">
      <c r="B129" s="140"/>
      <c r="C129" s="155" t="s">
        <v>171</v>
      </c>
      <c r="D129" s="155" t="s">
        <v>220</v>
      </c>
      <c r="E129" s="156" t="s">
        <v>1732</v>
      </c>
      <c r="F129" s="157" t="s">
        <v>1733</v>
      </c>
      <c r="G129" s="158" t="s">
        <v>253</v>
      </c>
      <c r="H129" s="159">
        <v>100</v>
      </c>
      <c r="I129" s="160"/>
      <c r="J129" s="161">
        <f t="shared" si="0"/>
        <v>0</v>
      </c>
      <c r="K129" s="162"/>
      <c r="L129" s="163"/>
      <c r="M129" s="164" t="s">
        <v>1</v>
      </c>
      <c r="N129" s="165" t="s">
        <v>39</v>
      </c>
      <c r="P129" s="151">
        <f t="shared" si="1"/>
        <v>0</v>
      </c>
      <c r="Q129" s="151">
        <v>2.6900000000000001E-3</v>
      </c>
      <c r="R129" s="151">
        <f t="shared" si="2"/>
        <v>0.26900000000000002</v>
      </c>
      <c r="S129" s="151">
        <v>0</v>
      </c>
      <c r="T129" s="152">
        <f t="shared" si="3"/>
        <v>0</v>
      </c>
      <c r="AR129" s="153" t="s">
        <v>696</v>
      </c>
      <c r="AT129" s="153" t="s">
        <v>220</v>
      </c>
      <c r="AU129" s="153" t="s">
        <v>85</v>
      </c>
      <c r="AY129" s="14" t="s">
        <v>160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4" t="s">
        <v>85</v>
      </c>
      <c r="BK129" s="154">
        <f t="shared" si="9"/>
        <v>0</v>
      </c>
      <c r="BL129" s="14" t="s">
        <v>696</v>
      </c>
      <c r="BM129" s="153" t="s">
        <v>1734</v>
      </c>
    </row>
    <row r="130" spans="2:65" s="1" customFormat="1" ht="24.25" customHeight="1">
      <c r="B130" s="140"/>
      <c r="C130" s="155" t="s">
        <v>166</v>
      </c>
      <c r="D130" s="155" t="s">
        <v>220</v>
      </c>
      <c r="E130" s="156" t="s">
        <v>1735</v>
      </c>
      <c r="F130" s="157" t="s">
        <v>1736</v>
      </c>
      <c r="G130" s="158" t="s">
        <v>269</v>
      </c>
      <c r="H130" s="159">
        <v>6.6669999999999998</v>
      </c>
      <c r="I130" s="160"/>
      <c r="J130" s="161">
        <f t="shared" si="0"/>
        <v>0</v>
      </c>
      <c r="K130" s="162"/>
      <c r="L130" s="163"/>
      <c r="M130" s="164" t="s">
        <v>1</v>
      </c>
      <c r="N130" s="165" t="s">
        <v>39</v>
      </c>
      <c r="P130" s="151">
        <f t="shared" si="1"/>
        <v>0</v>
      </c>
      <c r="Q130" s="151">
        <v>2.5600000000000002E-3</v>
      </c>
      <c r="R130" s="151">
        <f t="shared" si="2"/>
        <v>1.7067519999999999E-2</v>
      </c>
      <c r="S130" s="151">
        <v>0</v>
      </c>
      <c r="T130" s="152">
        <f t="shared" si="3"/>
        <v>0</v>
      </c>
      <c r="AR130" s="153" t="s">
        <v>696</v>
      </c>
      <c r="AT130" s="153" t="s">
        <v>220</v>
      </c>
      <c r="AU130" s="153" t="s">
        <v>85</v>
      </c>
      <c r="AY130" s="14" t="s">
        <v>160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4" t="s">
        <v>85</v>
      </c>
      <c r="BK130" s="154">
        <f t="shared" si="9"/>
        <v>0</v>
      </c>
      <c r="BL130" s="14" t="s">
        <v>696</v>
      </c>
      <c r="BM130" s="153" t="s">
        <v>1737</v>
      </c>
    </row>
    <row r="131" spans="2:65" s="1" customFormat="1" ht="24.25" customHeight="1">
      <c r="B131" s="140"/>
      <c r="C131" s="155" t="s">
        <v>178</v>
      </c>
      <c r="D131" s="155" t="s">
        <v>220</v>
      </c>
      <c r="E131" s="156" t="s">
        <v>1738</v>
      </c>
      <c r="F131" s="157" t="s">
        <v>1739</v>
      </c>
      <c r="G131" s="158" t="s">
        <v>269</v>
      </c>
      <c r="H131" s="159">
        <v>3.3330000000000002</v>
      </c>
      <c r="I131" s="160"/>
      <c r="J131" s="161">
        <f t="shared" si="0"/>
        <v>0</v>
      </c>
      <c r="K131" s="162"/>
      <c r="L131" s="163"/>
      <c r="M131" s="164" t="s">
        <v>1</v>
      </c>
      <c r="N131" s="165" t="s">
        <v>39</v>
      </c>
      <c r="P131" s="151">
        <f t="shared" si="1"/>
        <v>0</v>
      </c>
      <c r="Q131" s="151">
        <v>3.8400000000000001E-3</v>
      </c>
      <c r="R131" s="151">
        <f t="shared" si="2"/>
        <v>1.2798720000000001E-2</v>
      </c>
      <c r="S131" s="151">
        <v>0</v>
      </c>
      <c r="T131" s="152">
        <f t="shared" si="3"/>
        <v>0</v>
      </c>
      <c r="AR131" s="153" t="s">
        <v>696</v>
      </c>
      <c r="AT131" s="153" t="s">
        <v>220</v>
      </c>
      <c r="AU131" s="153" t="s">
        <v>85</v>
      </c>
      <c r="AY131" s="14" t="s">
        <v>160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4" t="s">
        <v>85</v>
      </c>
      <c r="BK131" s="154">
        <f t="shared" si="9"/>
        <v>0</v>
      </c>
      <c r="BL131" s="14" t="s">
        <v>696</v>
      </c>
      <c r="BM131" s="153" t="s">
        <v>1740</v>
      </c>
    </row>
    <row r="132" spans="2:65" s="1" customFormat="1" ht="24.25" customHeight="1">
      <c r="B132" s="140"/>
      <c r="C132" s="155" t="s">
        <v>182</v>
      </c>
      <c r="D132" s="155" t="s">
        <v>220</v>
      </c>
      <c r="E132" s="156" t="s">
        <v>1741</v>
      </c>
      <c r="F132" s="157" t="s">
        <v>1742</v>
      </c>
      <c r="G132" s="158" t="s">
        <v>269</v>
      </c>
      <c r="H132" s="159">
        <v>3.3330000000000002</v>
      </c>
      <c r="I132" s="160"/>
      <c r="J132" s="161">
        <f t="shared" si="0"/>
        <v>0</v>
      </c>
      <c r="K132" s="162"/>
      <c r="L132" s="163"/>
      <c r="M132" s="164" t="s">
        <v>1</v>
      </c>
      <c r="N132" s="165" t="s">
        <v>39</v>
      </c>
      <c r="P132" s="151">
        <f t="shared" si="1"/>
        <v>0</v>
      </c>
      <c r="Q132" s="151">
        <v>3.2000000000000002E-3</v>
      </c>
      <c r="R132" s="151">
        <f t="shared" si="2"/>
        <v>1.0665600000000001E-2</v>
      </c>
      <c r="S132" s="151">
        <v>0</v>
      </c>
      <c r="T132" s="152">
        <f t="shared" si="3"/>
        <v>0</v>
      </c>
      <c r="AR132" s="153" t="s">
        <v>696</v>
      </c>
      <c r="AT132" s="153" t="s">
        <v>220</v>
      </c>
      <c r="AU132" s="153" t="s">
        <v>85</v>
      </c>
      <c r="AY132" s="14" t="s">
        <v>160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4" t="s">
        <v>85</v>
      </c>
      <c r="BK132" s="154">
        <f t="shared" si="9"/>
        <v>0</v>
      </c>
      <c r="BL132" s="14" t="s">
        <v>696</v>
      </c>
      <c r="BM132" s="153" t="s">
        <v>1743</v>
      </c>
    </row>
    <row r="133" spans="2:65" s="1" customFormat="1" ht="24.25" customHeight="1">
      <c r="B133" s="140"/>
      <c r="C133" s="155" t="s">
        <v>186</v>
      </c>
      <c r="D133" s="155" t="s">
        <v>220</v>
      </c>
      <c r="E133" s="156" t="s">
        <v>1744</v>
      </c>
      <c r="F133" s="157" t="s">
        <v>1745</v>
      </c>
      <c r="G133" s="158" t="s">
        <v>269</v>
      </c>
      <c r="H133" s="159">
        <v>100</v>
      </c>
      <c r="I133" s="160"/>
      <c r="J133" s="161">
        <f t="shared" si="0"/>
        <v>0</v>
      </c>
      <c r="K133" s="162"/>
      <c r="L133" s="163"/>
      <c r="M133" s="164" t="s">
        <v>1</v>
      </c>
      <c r="N133" s="165" t="s">
        <v>39</v>
      </c>
      <c r="P133" s="151">
        <f t="shared" si="1"/>
        <v>0</v>
      </c>
      <c r="Q133" s="151">
        <v>2.5400000000000002E-3</v>
      </c>
      <c r="R133" s="151">
        <f t="shared" si="2"/>
        <v>0.254</v>
      </c>
      <c r="S133" s="151">
        <v>0</v>
      </c>
      <c r="T133" s="152">
        <f t="shared" si="3"/>
        <v>0</v>
      </c>
      <c r="AR133" s="153" t="s">
        <v>696</v>
      </c>
      <c r="AT133" s="153" t="s">
        <v>220</v>
      </c>
      <c r="AU133" s="153" t="s">
        <v>85</v>
      </c>
      <c r="AY133" s="14" t="s">
        <v>160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4" t="s">
        <v>85</v>
      </c>
      <c r="BK133" s="154">
        <f t="shared" si="9"/>
        <v>0</v>
      </c>
      <c r="BL133" s="14" t="s">
        <v>696</v>
      </c>
      <c r="BM133" s="153" t="s">
        <v>1746</v>
      </c>
    </row>
    <row r="134" spans="2:65" s="1" customFormat="1" ht="16.5" customHeight="1">
      <c r="B134" s="140"/>
      <c r="C134" s="155" t="s">
        <v>190</v>
      </c>
      <c r="D134" s="155" t="s">
        <v>220</v>
      </c>
      <c r="E134" s="156" t="s">
        <v>1747</v>
      </c>
      <c r="F134" s="157" t="s">
        <v>1748</v>
      </c>
      <c r="G134" s="158" t="s">
        <v>269</v>
      </c>
      <c r="H134" s="159">
        <v>100</v>
      </c>
      <c r="I134" s="160"/>
      <c r="J134" s="161">
        <f t="shared" si="0"/>
        <v>0</v>
      </c>
      <c r="K134" s="162"/>
      <c r="L134" s="163"/>
      <c r="M134" s="164" t="s">
        <v>1</v>
      </c>
      <c r="N134" s="165" t="s">
        <v>39</v>
      </c>
      <c r="P134" s="151">
        <f t="shared" si="1"/>
        <v>0</v>
      </c>
      <c r="Q134" s="151">
        <v>1.57E-3</v>
      </c>
      <c r="R134" s="151">
        <f t="shared" si="2"/>
        <v>0.157</v>
      </c>
      <c r="S134" s="151">
        <v>0</v>
      </c>
      <c r="T134" s="152">
        <f t="shared" si="3"/>
        <v>0</v>
      </c>
      <c r="AR134" s="153" t="s">
        <v>696</v>
      </c>
      <c r="AT134" s="153" t="s">
        <v>220</v>
      </c>
      <c r="AU134" s="153" t="s">
        <v>85</v>
      </c>
      <c r="AY134" s="14" t="s">
        <v>160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4" t="s">
        <v>85</v>
      </c>
      <c r="BK134" s="154">
        <f t="shared" si="9"/>
        <v>0</v>
      </c>
      <c r="BL134" s="14" t="s">
        <v>696</v>
      </c>
      <c r="BM134" s="153" t="s">
        <v>1749</v>
      </c>
    </row>
    <row r="135" spans="2:65" s="1" customFormat="1" ht="24.25" customHeight="1">
      <c r="B135" s="140"/>
      <c r="C135" s="141" t="s">
        <v>194</v>
      </c>
      <c r="D135" s="141" t="s">
        <v>162</v>
      </c>
      <c r="E135" s="142" t="s">
        <v>1750</v>
      </c>
      <c r="F135" s="143" t="s">
        <v>1751</v>
      </c>
      <c r="G135" s="144" t="s">
        <v>269</v>
      </c>
      <c r="H135" s="145">
        <v>80</v>
      </c>
      <c r="I135" s="146"/>
      <c r="J135" s="147">
        <f t="shared" si="0"/>
        <v>0</v>
      </c>
      <c r="K135" s="148"/>
      <c r="L135" s="29"/>
      <c r="M135" s="149" t="s">
        <v>1</v>
      </c>
      <c r="N135" s="150" t="s">
        <v>39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423</v>
      </c>
      <c r="AT135" s="153" t="s">
        <v>162</v>
      </c>
      <c r="AU135" s="153" t="s">
        <v>85</v>
      </c>
      <c r="AY135" s="14" t="s">
        <v>160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4" t="s">
        <v>85</v>
      </c>
      <c r="BK135" s="154">
        <f t="shared" si="9"/>
        <v>0</v>
      </c>
      <c r="BL135" s="14" t="s">
        <v>423</v>
      </c>
      <c r="BM135" s="153" t="s">
        <v>1752</v>
      </c>
    </row>
    <row r="136" spans="2:65" s="1" customFormat="1" ht="16.5" customHeight="1">
      <c r="B136" s="140"/>
      <c r="C136" s="155" t="s">
        <v>198</v>
      </c>
      <c r="D136" s="155" t="s">
        <v>220</v>
      </c>
      <c r="E136" s="156" t="s">
        <v>1753</v>
      </c>
      <c r="F136" s="157" t="s">
        <v>1754</v>
      </c>
      <c r="G136" s="158" t="s">
        <v>269</v>
      </c>
      <c r="H136" s="159">
        <v>80</v>
      </c>
      <c r="I136" s="160"/>
      <c r="J136" s="161">
        <f t="shared" si="0"/>
        <v>0</v>
      </c>
      <c r="K136" s="162"/>
      <c r="L136" s="163"/>
      <c r="M136" s="164" t="s">
        <v>1</v>
      </c>
      <c r="N136" s="165" t="s">
        <v>39</v>
      </c>
      <c r="P136" s="151">
        <f t="shared" si="1"/>
        <v>0</v>
      </c>
      <c r="Q136" s="151">
        <v>3.0000000000000001E-5</v>
      </c>
      <c r="R136" s="151">
        <f t="shared" si="2"/>
        <v>2.4000000000000002E-3</v>
      </c>
      <c r="S136" s="151">
        <v>0</v>
      </c>
      <c r="T136" s="152">
        <f t="shared" si="3"/>
        <v>0</v>
      </c>
      <c r="AR136" s="153" t="s">
        <v>696</v>
      </c>
      <c r="AT136" s="153" t="s">
        <v>220</v>
      </c>
      <c r="AU136" s="153" t="s">
        <v>85</v>
      </c>
      <c r="AY136" s="14" t="s">
        <v>160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4" t="s">
        <v>85</v>
      </c>
      <c r="BK136" s="154">
        <f t="shared" si="9"/>
        <v>0</v>
      </c>
      <c r="BL136" s="14" t="s">
        <v>696</v>
      </c>
      <c r="BM136" s="153" t="s">
        <v>1755</v>
      </c>
    </row>
    <row r="137" spans="2:65" s="1" customFormat="1" ht="24.25" customHeight="1">
      <c r="B137" s="140"/>
      <c r="C137" s="141" t="s">
        <v>202</v>
      </c>
      <c r="D137" s="141" t="s">
        <v>162</v>
      </c>
      <c r="E137" s="142" t="s">
        <v>1756</v>
      </c>
      <c r="F137" s="143" t="s">
        <v>1757</v>
      </c>
      <c r="G137" s="144" t="s">
        <v>269</v>
      </c>
      <c r="H137" s="145">
        <v>20</v>
      </c>
      <c r="I137" s="146"/>
      <c r="J137" s="147">
        <f t="shared" si="0"/>
        <v>0</v>
      </c>
      <c r="K137" s="148"/>
      <c r="L137" s="29"/>
      <c r="M137" s="149" t="s">
        <v>1</v>
      </c>
      <c r="N137" s="150" t="s">
        <v>39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423</v>
      </c>
      <c r="AT137" s="153" t="s">
        <v>162</v>
      </c>
      <c r="AU137" s="153" t="s">
        <v>85</v>
      </c>
      <c r="AY137" s="14" t="s">
        <v>160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4" t="s">
        <v>85</v>
      </c>
      <c r="BK137" s="154">
        <f t="shared" si="9"/>
        <v>0</v>
      </c>
      <c r="BL137" s="14" t="s">
        <v>423</v>
      </c>
      <c r="BM137" s="153" t="s">
        <v>1758</v>
      </c>
    </row>
    <row r="138" spans="2:65" s="1" customFormat="1" ht="16.5" customHeight="1">
      <c r="B138" s="140"/>
      <c r="C138" s="155" t="s">
        <v>206</v>
      </c>
      <c r="D138" s="155" t="s">
        <v>220</v>
      </c>
      <c r="E138" s="156" t="s">
        <v>1759</v>
      </c>
      <c r="F138" s="157" t="s">
        <v>1760</v>
      </c>
      <c r="G138" s="158" t="s">
        <v>269</v>
      </c>
      <c r="H138" s="159">
        <v>20</v>
      </c>
      <c r="I138" s="160"/>
      <c r="J138" s="161">
        <f t="shared" si="0"/>
        <v>0</v>
      </c>
      <c r="K138" s="162"/>
      <c r="L138" s="163"/>
      <c r="M138" s="164" t="s">
        <v>1</v>
      </c>
      <c r="N138" s="165" t="s">
        <v>39</v>
      </c>
      <c r="P138" s="151">
        <f t="shared" si="1"/>
        <v>0</v>
      </c>
      <c r="Q138" s="151">
        <v>1.0000000000000001E-5</v>
      </c>
      <c r="R138" s="151">
        <f t="shared" si="2"/>
        <v>2.0000000000000001E-4</v>
      </c>
      <c r="S138" s="151">
        <v>0</v>
      </c>
      <c r="T138" s="152">
        <f t="shared" si="3"/>
        <v>0</v>
      </c>
      <c r="AR138" s="153" t="s">
        <v>696</v>
      </c>
      <c r="AT138" s="153" t="s">
        <v>220</v>
      </c>
      <c r="AU138" s="153" t="s">
        <v>85</v>
      </c>
      <c r="AY138" s="14" t="s">
        <v>160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4" t="s">
        <v>85</v>
      </c>
      <c r="BK138" s="154">
        <f t="shared" si="9"/>
        <v>0</v>
      </c>
      <c r="BL138" s="14" t="s">
        <v>696</v>
      </c>
      <c r="BM138" s="153" t="s">
        <v>1761</v>
      </c>
    </row>
    <row r="139" spans="2:65" s="1" customFormat="1" ht="16.5" customHeight="1">
      <c r="B139" s="140"/>
      <c r="C139" s="155" t="s">
        <v>211</v>
      </c>
      <c r="D139" s="155" t="s">
        <v>220</v>
      </c>
      <c r="E139" s="156" t="s">
        <v>1762</v>
      </c>
      <c r="F139" s="157" t="s">
        <v>1763</v>
      </c>
      <c r="G139" s="158" t="s">
        <v>269</v>
      </c>
      <c r="H139" s="159">
        <v>20</v>
      </c>
      <c r="I139" s="160"/>
      <c r="J139" s="161">
        <f t="shared" si="0"/>
        <v>0</v>
      </c>
      <c r="K139" s="162"/>
      <c r="L139" s="163"/>
      <c r="M139" s="164" t="s">
        <v>1</v>
      </c>
      <c r="N139" s="165" t="s">
        <v>39</v>
      </c>
      <c r="P139" s="151">
        <f t="shared" si="1"/>
        <v>0</v>
      </c>
      <c r="Q139" s="151">
        <v>1.0000000000000001E-5</v>
      </c>
      <c r="R139" s="151">
        <f t="shared" si="2"/>
        <v>2.0000000000000001E-4</v>
      </c>
      <c r="S139" s="151">
        <v>0</v>
      </c>
      <c r="T139" s="152">
        <f t="shared" si="3"/>
        <v>0</v>
      </c>
      <c r="AR139" s="153" t="s">
        <v>696</v>
      </c>
      <c r="AT139" s="153" t="s">
        <v>220</v>
      </c>
      <c r="AU139" s="153" t="s">
        <v>85</v>
      </c>
      <c r="AY139" s="14" t="s">
        <v>160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4" t="s">
        <v>85</v>
      </c>
      <c r="BK139" s="154">
        <f t="shared" si="9"/>
        <v>0</v>
      </c>
      <c r="BL139" s="14" t="s">
        <v>696</v>
      </c>
      <c r="BM139" s="153" t="s">
        <v>1764</v>
      </c>
    </row>
    <row r="140" spans="2:65" s="1" customFormat="1" ht="16.5" customHeight="1">
      <c r="B140" s="140"/>
      <c r="C140" s="155" t="s">
        <v>215</v>
      </c>
      <c r="D140" s="155" t="s">
        <v>220</v>
      </c>
      <c r="E140" s="156" t="s">
        <v>1765</v>
      </c>
      <c r="F140" s="157" t="s">
        <v>1766</v>
      </c>
      <c r="G140" s="158" t="s">
        <v>269</v>
      </c>
      <c r="H140" s="159">
        <v>20</v>
      </c>
      <c r="I140" s="160"/>
      <c r="J140" s="161">
        <f t="shared" si="0"/>
        <v>0</v>
      </c>
      <c r="K140" s="162"/>
      <c r="L140" s="163"/>
      <c r="M140" s="164" t="s">
        <v>1</v>
      </c>
      <c r="N140" s="165" t="s">
        <v>39</v>
      </c>
      <c r="P140" s="151">
        <f t="shared" si="1"/>
        <v>0</v>
      </c>
      <c r="Q140" s="151">
        <v>3.0000000000000001E-5</v>
      </c>
      <c r="R140" s="151">
        <f t="shared" si="2"/>
        <v>6.0000000000000006E-4</v>
      </c>
      <c r="S140" s="151">
        <v>0</v>
      </c>
      <c r="T140" s="152">
        <f t="shared" si="3"/>
        <v>0</v>
      </c>
      <c r="AR140" s="153" t="s">
        <v>696</v>
      </c>
      <c r="AT140" s="153" t="s">
        <v>220</v>
      </c>
      <c r="AU140" s="153" t="s">
        <v>85</v>
      </c>
      <c r="AY140" s="14" t="s">
        <v>160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4" t="s">
        <v>85</v>
      </c>
      <c r="BK140" s="154">
        <f t="shared" si="9"/>
        <v>0</v>
      </c>
      <c r="BL140" s="14" t="s">
        <v>696</v>
      </c>
      <c r="BM140" s="153" t="s">
        <v>1767</v>
      </c>
    </row>
    <row r="141" spans="2:65" s="1" customFormat="1" ht="16.5" customHeight="1">
      <c r="B141" s="140"/>
      <c r="C141" s="141" t="s">
        <v>219</v>
      </c>
      <c r="D141" s="141" t="s">
        <v>162</v>
      </c>
      <c r="E141" s="142" t="s">
        <v>1768</v>
      </c>
      <c r="F141" s="143" t="s">
        <v>1769</v>
      </c>
      <c r="G141" s="144" t="s">
        <v>269</v>
      </c>
      <c r="H141" s="145">
        <v>2</v>
      </c>
      <c r="I141" s="146"/>
      <c r="J141" s="147">
        <f t="shared" si="0"/>
        <v>0</v>
      </c>
      <c r="K141" s="148"/>
      <c r="L141" s="29"/>
      <c r="M141" s="149" t="s">
        <v>1</v>
      </c>
      <c r="N141" s="150" t="s">
        <v>39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423</v>
      </c>
      <c r="AT141" s="153" t="s">
        <v>162</v>
      </c>
      <c r="AU141" s="153" t="s">
        <v>85</v>
      </c>
      <c r="AY141" s="14" t="s">
        <v>160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4" t="s">
        <v>85</v>
      </c>
      <c r="BK141" s="154">
        <f t="shared" si="9"/>
        <v>0</v>
      </c>
      <c r="BL141" s="14" t="s">
        <v>423</v>
      </c>
      <c r="BM141" s="153" t="s">
        <v>1770</v>
      </c>
    </row>
    <row r="142" spans="2:65" s="1" customFormat="1" ht="24.25" customHeight="1">
      <c r="B142" s="140"/>
      <c r="C142" s="155" t="s">
        <v>224</v>
      </c>
      <c r="D142" s="155" t="s">
        <v>220</v>
      </c>
      <c r="E142" s="156" t="s">
        <v>1771</v>
      </c>
      <c r="F142" s="157" t="s">
        <v>1772</v>
      </c>
      <c r="G142" s="158" t="s">
        <v>269</v>
      </c>
      <c r="H142" s="159">
        <v>2</v>
      </c>
      <c r="I142" s="160"/>
      <c r="J142" s="161">
        <f t="shared" si="0"/>
        <v>0</v>
      </c>
      <c r="K142" s="162"/>
      <c r="L142" s="163"/>
      <c r="M142" s="164" t="s">
        <v>1</v>
      </c>
      <c r="N142" s="165" t="s">
        <v>39</v>
      </c>
      <c r="P142" s="151">
        <f t="shared" si="1"/>
        <v>0</v>
      </c>
      <c r="Q142" s="151">
        <v>1.4250000000000001E-2</v>
      </c>
      <c r="R142" s="151">
        <f t="shared" si="2"/>
        <v>2.8500000000000001E-2</v>
      </c>
      <c r="S142" s="151">
        <v>0</v>
      </c>
      <c r="T142" s="152">
        <f t="shared" si="3"/>
        <v>0</v>
      </c>
      <c r="AR142" s="153" t="s">
        <v>696</v>
      </c>
      <c r="AT142" s="153" t="s">
        <v>220</v>
      </c>
      <c r="AU142" s="153" t="s">
        <v>85</v>
      </c>
      <c r="AY142" s="14" t="s">
        <v>160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4" t="s">
        <v>85</v>
      </c>
      <c r="BK142" s="154">
        <f t="shared" si="9"/>
        <v>0</v>
      </c>
      <c r="BL142" s="14" t="s">
        <v>696</v>
      </c>
      <c r="BM142" s="153" t="s">
        <v>1773</v>
      </c>
    </row>
    <row r="143" spans="2:65" s="1" customFormat="1" ht="24.25" customHeight="1">
      <c r="B143" s="140"/>
      <c r="C143" s="141" t="s">
        <v>230</v>
      </c>
      <c r="D143" s="141" t="s">
        <v>162</v>
      </c>
      <c r="E143" s="142" t="s">
        <v>1774</v>
      </c>
      <c r="F143" s="143" t="s">
        <v>1775</v>
      </c>
      <c r="G143" s="144" t="s">
        <v>269</v>
      </c>
      <c r="H143" s="145">
        <v>20</v>
      </c>
      <c r="I143" s="146"/>
      <c r="J143" s="147">
        <f t="shared" si="0"/>
        <v>0</v>
      </c>
      <c r="K143" s="148"/>
      <c r="L143" s="29"/>
      <c r="M143" s="149" t="s">
        <v>1</v>
      </c>
      <c r="N143" s="150" t="s">
        <v>39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423</v>
      </c>
      <c r="AT143" s="153" t="s">
        <v>162</v>
      </c>
      <c r="AU143" s="153" t="s">
        <v>85</v>
      </c>
      <c r="AY143" s="14" t="s">
        <v>160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4" t="s">
        <v>85</v>
      </c>
      <c r="BK143" s="154">
        <f t="shared" si="9"/>
        <v>0</v>
      </c>
      <c r="BL143" s="14" t="s">
        <v>423</v>
      </c>
      <c r="BM143" s="153" t="s">
        <v>1776</v>
      </c>
    </row>
    <row r="144" spans="2:65" s="1" customFormat="1" ht="24.25" customHeight="1">
      <c r="B144" s="140"/>
      <c r="C144" s="155" t="s">
        <v>234</v>
      </c>
      <c r="D144" s="155" t="s">
        <v>220</v>
      </c>
      <c r="E144" s="156" t="s">
        <v>1627</v>
      </c>
      <c r="F144" s="157" t="s">
        <v>1628</v>
      </c>
      <c r="G144" s="158" t="s">
        <v>269</v>
      </c>
      <c r="H144" s="159">
        <v>20</v>
      </c>
      <c r="I144" s="160"/>
      <c r="J144" s="161">
        <f t="shared" si="0"/>
        <v>0</v>
      </c>
      <c r="K144" s="162"/>
      <c r="L144" s="163"/>
      <c r="M144" s="164" t="s">
        <v>1</v>
      </c>
      <c r="N144" s="165" t="s">
        <v>39</v>
      </c>
      <c r="P144" s="151">
        <f t="shared" si="1"/>
        <v>0</v>
      </c>
      <c r="Q144" s="151">
        <v>1.6000000000000001E-4</v>
      </c>
      <c r="R144" s="151">
        <f t="shared" si="2"/>
        <v>3.2000000000000002E-3</v>
      </c>
      <c r="S144" s="151">
        <v>0</v>
      </c>
      <c r="T144" s="152">
        <f t="shared" si="3"/>
        <v>0</v>
      </c>
      <c r="AR144" s="153" t="s">
        <v>696</v>
      </c>
      <c r="AT144" s="153" t="s">
        <v>220</v>
      </c>
      <c r="AU144" s="153" t="s">
        <v>85</v>
      </c>
      <c r="AY144" s="14" t="s">
        <v>160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4" t="s">
        <v>85</v>
      </c>
      <c r="BK144" s="154">
        <f t="shared" si="9"/>
        <v>0</v>
      </c>
      <c r="BL144" s="14" t="s">
        <v>696</v>
      </c>
      <c r="BM144" s="153" t="s">
        <v>1777</v>
      </c>
    </row>
    <row r="145" spans="2:65" s="1" customFormat="1" ht="16.5" customHeight="1">
      <c r="B145" s="140"/>
      <c r="C145" s="155" t="s">
        <v>238</v>
      </c>
      <c r="D145" s="155" t="s">
        <v>220</v>
      </c>
      <c r="E145" s="156" t="s">
        <v>1778</v>
      </c>
      <c r="F145" s="157" t="s">
        <v>1779</v>
      </c>
      <c r="G145" s="158" t="s">
        <v>269</v>
      </c>
      <c r="H145" s="159">
        <v>20</v>
      </c>
      <c r="I145" s="160"/>
      <c r="J145" s="161">
        <f t="shared" si="0"/>
        <v>0</v>
      </c>
      <c r="K145" s="162"/>
      <c r="L145" s="163"/>
      <c r="M145" s="164" t="s">
        <v>1</v>
      </c>
      <c r="N145" s="165" t="s">
        <v>39</v>
      </c>
      <c r="P145" s="151">
        <f t="shared" si="1"/>
        <v>0</v>
      </c>
      <c r="Q145" s="151">
        <v>3.5E-4</v>
      </c>
      <c r="R145" s="151">
        <f t="shared" si="2"/>
        <v>7.0000000000000001E-3</v>
      </c>
      <c r="S145" s="151">
        <v>0</v>
      </c>
      <c r="T145" s="152">
        <f t="shared" si="3"/>
        <v>0</v>
      </c>
      <c r="AR145" s="153" t="s">
        <v>696</v>
      </c>
      <c r="AT145" s="153" t="s">
        <v>220</v>
      </c>
      <c r="AU145" s="153" t="s">
        <v>85</v>
      </c>
      <c r="AY145" s="14" t="s">
        <v>160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4" t="s">
        <v>85</v>
      </c>
      <c r="BK145" s="154">
        <f t="shared" si="9"/>
        <v>0</v>
      </c>
      <c r="BL145" s="14" t="s">
        <v>696</v>
      </c>
      <c r="BM145" s="153" t="s">
        <v>1780</v>
      </c>
    </row>
    <row r="146" spans="2:65" s="1" customFormat="1" ht="16.5" customHeight="1">
      <c r="B146" s="140"/>
      <c r="C146" s="155" t="s">
        <v>242</v>
      </c>
      <c r="D146" s="155" t="s">
        <v>220</v>
      </c>
      <c r="E146" s="156" t="s">
        <v>1546</v>
      </c>
      <c r="F146" s="157" t="s">
        <v>1547</v>
      </c>
      <c r="G146" s="158" t="s">
        <v>737</v>
      </c>
      <c r="H146" s="159">
        <v>10</v>
      </c>
      <c r="I146" s="160"/>
      <c r="J146" s="161">
        <f t="shared" si="0"/>
        <v>0</v>
      </c>
      <c r="K146" s="162"/>
      <c r="L146" s="163"/>
      <c r="M146" s="164" t="s">
        <v>1</v>
      </c>
      <c r="N146" s="165" t="s">
        <v>39</v>
      </c>
      <c r="P146" s="151">
        <f t="shared" si="1"/>
        <v>0</v>
      </c>
      <c r="Q146" s="151">
        <v>1E-3</v>
      </c>
      <c r="R146" s="151">
        <f t="shared" si="2"/>
        <v>0.01</v>
      </c>
      <c r="S146" s="151">
        <v>0</v>
      </c>
      <c r="T146" s="152">
        <f t="shared" si="3"/>
        <v>0</v>
      </c>
      <c r="AR146" s="153" t="s">
        <v>696</v>
      </c>
      <c r="AT146" s="153" t="s">
        <v>220</v>
      </c>
      <c r="AU146" s="153" t="s">
        <v>85</v>
      </c>
      <c r="AY146" s="14" t="s">
        <v>160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4" t="s">
        <v>85</v>
      </c>
      <c r="BK146" s="154">
        <f t="shared" si="9"/>
        <v>0</v>
      </c>
      <c r="BL146" s="14" t="s">
        <v>696</v>
      </c>
      <c r="BM146" s="153" t="s">
        <v>1781</v>
      </c>
    </row>
    <row r="147" spans="2:65" s="1" customFormat="1" ht="24.25" customHeight="1">
      <c r="B147" s="140"/>
      <c r="C147" s="141" t="s">
        <v>246</v>
      </c>
      <c r="D147" s="141" t="s">
        <v>162</v>
      </c>
      <c r="E147" s="142" t="s">
        <v>1782</v>
      </c>
      <c r="F147" s="143" t="s">
        <v>1783</v>
      </c>
      <c r="G147" s="144" t="s">
        <v>771</v>
      </c>
      <c r="H147" s="145">
        <v>20</v>
      </c>
      <c r="I147" s="146"/>
      <c r="J147" s="147">
        <f t="shared" si="0"/>
        <v>0</v>
      </c>
      <c r="K147" s="148"/>
      <c r="L147" s="29"/>
      <c r="M147" s="149" t="s">
        <v>1</v>
      </c>
      <c r="N147" s="150" t="s">
        <v>39</v>
      </c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AR147" s="153" t="s">
        <v>423</v>
      </c>
      <c r="AT147" s="153" t="s">
        <v>162</v>
      </c>
      <c r="AU147" s="153" t="s">
        <v>85</v>
      </c>
      <c r="AY147" s="14" t="s">
        <v>160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4" t="s">
        <v>85</v>
      </c>
      <c r="BK147" s="154">
        <f t="shared" si="9"/>
        <v>0</v>
      </c>
      <c r="BL147" s="14" t="s">
        <v>423</v>
      </c>
      <c r="BM147" s="153" t="s">
        <v>1784</v>
      </c>
    </row>
    <row r="148" spans="2:65" s="1" customFormat="1" ht="24.25" customHeight="1">
      <c r="B148" s="140"/>
      <c r="C148" s="141" t="s">
        <v>250</v>
      </c>
      <c r="D148" s="141" t="s">
        <v>162</v>
      </c>
      <c r="E148" s="142" t="s">
        <v>1785</v>
      </c>
      <c r="F148" s="143" t="s">
        <v>1786</v>
      </c>
      <c r="G148" s="144" t="s">
        <v>771</v>
      </c>
      <c r="H148" s="145">
        <v>45</v>
      </c>
      <c r="I148" s="146"/>
      <c r="J148" s="147">
        <f t="shared" si="0"/>
        <v>0</v>
      </c>
      <c r="K148" s="148"/>
      <c r="L148" s="29"/>
      <c r="M148" s="149" t="s">
        <v>1</v>
      </c>
      <c r="N148" s="150" t="s">
        <v>39</v>
      </c>
      <c r="P148" s="151">
        <f t="shared" si="1"/>
        <v>0</v>
      </c>
      <c r="Q148" s="151">
        <v>0</v>
      </c>
      <c r="R148" s="151">
        <f t="shared" si="2"/>
        <v>0</v>
      </c>
      <c r="S148" s="151">
        <v>0</v>
      </c>
      <c r="T148" s="152">
        <f t="shared" si="3"/>
        <v>0</v>
      </c>
      <c r="AR148" s="153" t="s">
        <v>423</v>
      </c>
      <c r="AT148" s="153" t="s">
        <v>162</v>
      </c>
      <c r="AU148" s="153" t="s">
        <v>85</v>
      </c>
      <c r="AY148" s="14" t="s">
        <v>160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4" t="s">
        <v>85</v>
      </c>
      <c r="BK148" s="154">
        <f t="shared" si="9"/>
        <v>0</v>
      </c>
      <c r="BL148" s="14" t="s">
        <v>423</v>
      </c>
      <c r="BM148" s="153" t="s">
        <v>1787</v>
      </c>
    </row>
    <row r="149" spans="2:65" s="1" customFormat="1" ht="24.25" customHeight="1">
      <c r="B149" s="140"/>
      <c r="C149" s="155" t="s">
        <v>7</v>
      </c>
      <c r="D149" s="155" t="s">
        <v>220</v>
      </c>
      <c r="E149" s="156" t="s">
        <v>1788</v>
      </c>
      <c r="F149" s="157" t="s">
        <v>1789</v>
      </c>
      <c r="G149" s="158" t="s">
        <v>771</v>
      </c>
      <c r="H149" s="159">
        <v>45</v>
      </c>
      <c r="I149" s="160"/>
      <c r="J149" s="161">
        <f t="shared" si="0"/>
        <v>0</v>
      </c>
      <c r="K149" s="162"/>
      <c r="L149" s="163"/>
      <c r="M149" s="164" t="s">
        <v>1</v>
      </c>
      <c r="N149" s="165" t="s">
        <v>39</v>
      </c>
      <c r="P149" s="151">
        <f t="shared" si="1"/>
        <v>0</v>
      </c>
      <c r="Q149" s="151">
        <v>2E-3</v>
      </c>
      <c r="R149" s="151">
        <f t="shared" si="2"/>
        <v>0.09</v>
      </c>
      <c r="S149" s="151">
        <v>0</v>
      </c>
      <c r="T149" s="152">
        <f t="shared" si="3"/>
        <v>0</v>
      </c>
      <c r="AR149" s="153" t="s">
        <v>696</v>
      </c>
      <c r="AT149" s="153" t="s">
        <v>220</v>
      </c>
      <c r="AU149" s="153" t="s">
        <v>85</v>
      </c>
      <c r="AY149" s="14" t="s">
        <v>160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4" t="s">
        <v>85</v>
      </c>
      <c r="BK149" s="154">
        <f t="shared" si="9"/>
        <v>0</v>
      </c>
      <c r="BL149" s="14" t="s">
        <v>696</v>
      </c>
      <c r="BM149" s="153" t="s">
        <v>1790</v>
      </c>
    </row>
    <row r="150" spans="2:65" s="1" customFormat="1" ht="24.25" customHeight="1">
      <c r="B150" s="140"/>
      <c r="C150" s="141" t="s">
        <v>258</v>
      </c>
      <c r="D150" s="141" t="s">
        <v>162</v>
      </c>
      <c r="E150" s="142" t="s">
        <v>1791</v>
      </c>
      <c r="F150" s="143" t="s">
        <v>1792</v>
      </c>
      <c r="G150" s="144" t="s">
        <v>269</v>
      </c>
      <c r="H150" s="145">
        <v>168</v>
      </c>
      <c r="I150" s="146"/>
      <c r="J150" s="147">
        <f t="shared" si="0"/>
        <v>0</v>
      </c>
      <c r="K150" s="148"/>
      <c r="L150" s="29"/>
      <c r="M150" s="149" t="s">
        <v>1</v>
      </c>
      <c r="N150" s="150" t="s">
        <v>39</v>
      </c>
      <c r="P150" s="151">
        <f t="shared" si="1"/>
        <v>0</v>
      </c>
      <c r="Q150" s="151">
        <v>0</v>
      </c>
      <c r="R150" s="151">
        <f t="shared" si="2"/>
        <v>0</v>
      </c>
      <c r="S150" s="151">
        <v>0</v>
      </c>
      <c r="T150" s="152">
        <f t="shared" si="3"/>
        <v>0</v>
      </c>
      <c r="AR150" s="153" t="s">
        <v>423</v>
      </c>
      <c r="AT150" s="153" t="s">
        <v>162</v>
      </c>
      <c r="AU150" s="153" t="s">
        <v>85</v>
      </c>
      <c r="AY150" s="14" t="s">
        <v>160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4" t="s">
        <v>85</v>
      </c>
      <c r="BK150" s="154">
        <f t="shared" si="9"/>
        <v>0</v>
      </c>
      <c r="BL150" s="14" t="s">
        <v>423</v>
      </c>
      <c r="BM150" s="153" t="s">
        <v>1793</v>
      </c>
    </row>
    <row r="151" spans="2:65" s="1" customFormat="1" ht="24.25" customHeight="1">
      <c r="B151" s="140"/>
      <c r="C151" s="155" t="s">
        <v>262</v>
      </c>
      <c r="D151" s="155" t="s">
        <v>220</v>
      </c>
      <c r="E151" s="156" t="s">
        <v>1794</v>
      </c>
      <c r="F151" s="157" t="s">
        <v>1795</v>
      </c>
      <c r="G151" s="158" t="s">
        <v>269</v>
      </c>
      <c r="H151" s="159">
        <v>168</v>
      </c>
      <c r="I151" s="160"/>
      <c r="J151" s="161">
        <f t="shared" si="0"/>
        <v>0</v>
      </c>
      <c r="K151" s="162"/>
      <c r="L151" s="163"/>
      <c r="M151" s="164" t="s">
        <v>1</v>
      </c>
      <c r="N151" s="165" t="s">
        <v>39</v>
      </c>
      <c r="P151" s="151">
        <f t="shared" si="1"/>
        <v>0</v>
      </c>
      <c r="Q151" s="151">
        <v>2.1000000000000001E-2</v>
      </c>
      <c r="R151" s="151">
        <f t="shared" si="2"/>
        <v>3.528</v>
      </c>
      <c r="S151" s="151">
        <v>0</v>
      </c>
      <c r="T151" s="152">
        <f t="shared" si="3"/>
        <v>0</v>
      </c>
      <c r="AR151" s="153" t="s">
        <v>696</v>
      </c>
      <c r="AT151" s="153" t="s">
        <v>220</v>
      </c>
      <c r="AU151" s="153" t="s">
        <v>85</v>
      </c>
      <c r="AY151" s="14" t="s">
        <v>160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4" t="s">
        <v>85</v>
      </c>
      <c r="BK151" s="154">
        <f t="shared" si="9"/>
        <v>0</v>
      </c>
      <c r="BL151" s="14" t="s">
        <v>696</v>
      </c>
      <c r="BM151" s="153" t="s">
        <v>1796</v>
      </c>
    </row>
    <row r="152" spans="2:65" s="1" customFormat="1" ht="24.25" customHeight="1">
      <c r="B152" s="140"/>
      <c r="C152" s="141" t="s">
        <v>266</v>
      </c>
      <c r="D152" s="141" t="s">
        <v>162</v>
      </c>
      <c r="E152" s="142" t="s">
        <v>1797</v>
      </c>
      <c r="F152" s="143" t="s">
        <v>1798</v>
      </c>
      <c r="G152" s="144" t="s">
        <v>269</v>
      </c>
      <c r="H152" s="145">
        <v>28</v>
      </c>
      <c r="I152" s="146"/>
      <c r="J152" s="147">
        <f t="shared" si="0"/>
        <v>0</v>
      </c>
      <c r="K152" s="148"/>
      <c r="L152" s="29"/>
      <c r="M152" s="149" t="s">
        <v>1</v>
      </c>
      <c r="N152" s="150" t="s">
        <v>39</v>
      </c>
      <c r="P152" s="151">
        <f t="shared" si="1"/>
        <v>0</v>
      </c>
      <c r="Q152" s="151">
        <v>0</v>
      </c>
      <c r="R152" s="151">
        <f t="shared" si="2"/>
        <v>0</v>
      </c>
      <c r="S152" s="151">
        <v>0</v>
      </c>
      <c r="T152" s="152">
        <f t="shared" si="3"/>
        <v>0</v>
      </c>
      <c r="AR152" s="153" t="s">
        <v>423</v>
      </c>
      <c r="AT152" s="153" t="s">
        <v>162</v>
      </c>
      <c r="AU152" s="153" t="s">
        <v>85</v>
      </c>
      <c r="AY152" s="14" t="s">
        <v>160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4" t="s">
        <v>85</v>
      </c>
      <c r="BK152" s="154">
        <f t="shared" si="9"/>
        <v>0</v>
      </c>
      <c r="BL152" s="14" t="s">
        <v>423</v>
      </c>
      <c r="BM152" s="153" t="s">
        <v>1799</v>
      </c>
    </row>
    <row r="153" spans="2:65" s="1" customFormat="1" ht="24.25" customHeight="1">
      <c r="B153" s="140"/>
      <c r="C153" s="155" t="s">
        <v>271</v>
      </c>
      <c r="D153" s="155" t="s">
        <v>220</v>
      </c>
      <c r="E153" s="156" t="s">
        <v>1800</v>
      </c>
      <c r="F153" s="157" t="s">
        <v>1801</v>
      </c>
      <c r="G153" s="158" t="s">
        <v>269</v>
      </c>
      <c r="H153" s="159">
        <v>28</v>
      </c>
      <c r="I153" s="160"/>
      <c r="J153" s="161">
        <f t="shared" si="0"/>
        <v>0</v>
      </c>
      <c r="K153" s="162"/>
      <c r="L153" s="163"/>
      <c r="M153" s="164" t="s">
        <v>1</v>
      </c>
      <c r="N153" s="165" t="s">
        <v>39</v>
      </c>
      <c r="P153" s="151">
        <f t="shared" si="1"/>
        <v>0</v>
      </c>
      <c r="Q153" s="151">
        <v>6.4999999999999997E-4</v>
      </c>
      <c r="R153" s="151">
        <f t="shared" si="2"/>
        <v>1.8200000000000001E-2</v>
      </c>
      <c r="S153" s="151">
        <v>0</v>
      </c>
      <c r="T153" s="152">
        <f t="shared" si="3"/>
        <v>0</v>
      </c>
      <c r="AR153" s="153" t="s">
        <v>696</v>
      </c>
      <c r="AT153" s="153" t="s">
        <v>220</v>
      </c>
      <c r="AU153" s="153" t="s">
        <v>85</v>
      </c>
      <c r="AY153" s="14" t="s">
        <v>160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4" t="s">
        <v>85</v>
      </c>
      <c r="BK153" s="154">
        <f t="shared" si="9"/>
        <v>0</v>
      </c>
      <c r="BL153" s="14" t="s">
        <v>696</v>
      </c>
      <c r="BM153" s="153" t="s">
        <v>1802</v>
      </c>
    </row>
    <row r="154" spans="2:65" s="1" customFormat="1" ht="16.5" customHeight="1">
      <c r="B154" s="140"/>
      <c r="C154" s="155" t="s">
        <v>275</v>
      </c>
      <c r="D154" s="155" t="s">
        <v>220</v>
      </c>
      <c r="E154" s="156" t="s">
        <v>1803</v>
      </c>
      <c r="F154" s="157" t="s">
        <v>1804</v>
      </c>
      <c r="G154" s="158" t="s">
        <v>269</v>
      </c>
      <c r="H154" s="159">
        <v>28</v>
      </c>
      <c r="I154" s="160"/>
      <c r="J154" s="161">
        <f t="shared" si="0"/>
        <v>0</v>
      </c>
      <c r="K154" s="162"/>
      <c r="L154" s="163"/>
      <c r="M154" s="164" t="s">
        <v>1</v>
      </c>
      <c r="N154" s="165" t="s">
        <v>39</v>
      </c>
      <c r="P154" s="151">
        <f t="shared" si="1"/>
        <v>0</v>
      </c>
      <c r="Q154" s="151">
        <v>8.8999999999999995E-4</v>
      </c>
      <c r="R154" s="151">
        <f t="shared" si="2"/>
        <v>2.4919999999999998E-2</v>
      </c>
      <c r="S154" s="151">
        <v>0</v>
      </c>
      <c r="T154" s="152">
        <f t="shared" si="3"/>
        <v>0</v>
      </c>
      <c r="AR154" s="153" t="s">
        <v>696</v>
      </c>
      <c r="AT154" s="153" t="s">
        <v>220</v>
      </c>
      <c r="AU154" s="153" t="s">
        <v>85</v>
      </c>
      <c r="AY154" s="14" t="s">
        <v>160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4" t="s">
        <v>85</v>
      </c>
      <c r="BK154" s="154">
        <f t="shared" si="9"/>
        <v>0</v>
      </c>
      <c r="BL154" s="14" t="s">
        <v>696</v>
      </c>
      <c r="BM154" s="153" t="s">
        <v>1805</v>
      </c>
    </row>
    <row r="155" spans="2:65" s="1" customFormat="1" ht="24.25" customHeight="1">
      <c r="B155" s="140"/>
      <c r="C155" s="141" t="s">
        <v>280</v>
      </c>
      <c r="D155" s="141" t="s">
        <v>162</v>
      </c>
      <c r="E155" s="142" t="s">
        <v>1806</v>
      </c>
      <c r="F155" s="143" t="s">
        <v>1807</v>
      </c>
      <c r="G155" s="144" t="s">
        <v>269</v>
      </c>
      <c r="H155" s="145">
        <v>1</v>
      </c>
      <c r="I155" s="146"/>
      <c r="J155" s="147">
        <f t="shared" si="0"/>
        <v>0</v>
      </c>
      <c r="K155" s="148"/>
      <c r="L155" s="29"/>
      <c r="M155" s="149" t="s">
        <v>1</v>
      </c>
      <c r="N155" s="150" t="s">
        <v>39</v>
      </c>
      <c r="P155" s="151">
        <f t="shared" si="1"/>
        <v>0</v>
      </c>
      <c r="Q155" s="151">
        <v>0</v>
      </c>
      <c r="R155" s="151">
        <f t="shared" si="2"/>
        <v>0</v>
      </c>
      <c r="S155" s="151">
        <v>0</v>
      </c>
      <c r="T155" s="152">
        <f t="shared" si="3"/>
        <v>0</v>
      </c>
      <c r="AR155" s="153" t="s">
        <v>423</v>
      </c>
      <c r="AT155" s="153" t="s">
        <v>162</v>
      </c>
      <c r="AU155" s="153" t="s">
        <v>85</v>
      </c>
      <c r="AY155" s="14" t="s">
        <v>160</v>
      </c>
      <c r="BE155" s="154">
        <f t="shared" si="4"/>
        <v>0</v>
      </c>
      <c r="BF155" s="154">
        <f t="shared" si="5"/>
        <v>0</v>
      </c>
      <c r="BG155" s="154">
        <f t="shared" si="6"/>
        <v>0</v>
      </c>
      <c r="BH155" s="154">
        <f t="shared" si="7"/>
        <v>0</v>
      </c>
      <c r="BI155" s="154">
        <f t="shared" si="8"/>
        <v>0</v>
      </c>
      <c r="BJ155" s="14" t="s">
        <v>85</v>
      </c>
      <c r="BK155" s="154">
        <f t="shared" si="9"/>
        <v>0</v>
      </c>
      <c r="BL155" s="14" t="s">
        <v>423</v>
      </c>
      <c r="BM155" s="153" t="s">
        <v>1808</v>
      </c>
    </row>
    <row r="156" spans="2:65" s="1" customFormat="1" ht="33" customHeight="1">
      <c r="B156" s="140"/>
      <c r="C156" s="155" t="s">
        <v>284</v>
      </c>
      <c r="D156" s="155" t="s">
        <v>220</v>
      </c>
      <c r="E156" s="156" t="s">
        <v>1809</v>
      </c>
      <c r="F156" s="157" t="s">
        <v>1810</v>
      </c>
      <c r="G156" s="158" t="s">
        <v>269</v>
      </c>
      <c r="H156" s="159">
        <v>1</v>
      </c>
      <c r="I156" s="160"/>
      <c r="J156" s="161">
        <f t="shared" si="0"/>
        <v>0</v>
      </c>
      <c r="K156" s="162"/>
      <c r="L156" s="163"/>
      <c r="M156" s="164" t="s">
        <v>1</v>
      </c>
      <c r="N156" s="165" t="s">
        <v>39</v>
      </c>
      <c r="P156" s="151">
        <f t="shared" si="1"/>
        <v>0</v>
      </c>
      <c r="Q156" s="151">
        <v>6.5000000000000002E-2</v>
      </c>
      <c r="R156" s="151">
        <f t="shared" si="2"/>
        <v>6.5000000000000002E-2</v>
      </c>
      <c r="S156" s="151">
        <v>0</v>
      </c>
      <c r="T156" s="152">
        <f t="shared" si="3"/>
        <v>0</v>
      </c>
      <c r="AR156" s="153" t="s">
        <v>696</v>
      </c>
      <c r="AT156" s="153" t="s">
        <v>220</v>
      </c>
      <c r="AU156" s="153" t="s">
        <v>85</v>
      </c>
      <c r="AY156" s="14" t="s">
        <v>160</v>
      </c>
      <c r="BE156" s="154">
        <f t="shared" si="4"/>
        <v>0</v>
      </c>
      <c r="BF156" s="154">
        <f t="shared" si="5"/>
        <v>0</v>
      </c>
      <c r="BG156" s="154">
        <f t="shared" si="6"/>
        <v>0</v>
      </c>
      <c r="BH156" s="154">
        <f t="shared" si="7"/>
        <v>0</v>
      </c>
      <c r="BI156" s="154">
        <f t="shared" si="8"/>
        <v>0</v>
      </c>
      <c r="BJ156" s="14" t="s">
        <v>85</v>
      </c>
      <c r="BK156" s="154">
        <f t="shared" si="9"/>
        <v>0</v>
      </c>
      <c r="BL156" s="14" t="s">
        <v>696</v>
      </c>
      <c r="BM156" s="153" t="s">
        <v>1811</v>
      </c>
    </row>
    <row r="157" spans="2:65" s="1" customFormat="1" ht="24.25" customHeight="1">
      <c r="B157" s="140"/>
      <c r="C157" s="141" t="s">
        <v>288</v>
      </c>
      <c r="D157" s="141" t="s">
        <v>162</v>
      </c>
      <c r="E157" s="142" t="s">
        <v>1812</v>
      </c>
      <c r="F157" s="143" t="s">
        <v>1813</v>
      </c>
      <c r="G157" s="144" t="s">
        <v>269</v>
      </c>
      <c r="H157" s="145">
        <v>2</v>
      </c>
      <c r="I157" s="146"/>
      <c r="J157" s="147">
        <f t="shared" si="0"/>
        <v>0</v>
      </c>
      <c r="K157" s="148"/>
      <c r="L157" s="29"/>
      <c r="M157" s="149" t="s">
        <v>1</v>
      </c>
      <c r="N157" s="150" t="s">
        <v>39</v>
      </c>
      <c r="P157" s="151">
        <f t="shared" si="1"/>
        <v>0</v>
      </c>
      <c r="Q157" s="151">
        <v>0</v>
      </c>
      <c r="R157" s="151">
        <f t="shared" si="2"/>
        <v>0</v>
      </c>
      <c r="S157" s="151">
        <v>0</v>
      </c>
      <c r="T157" s="152">
        <f t="shared" si="3"/>
        <v>0</v>
      </c>
      <c r="AR157" s="153" t="s">
        <v>423</v>
      </c>
      <c r="AT157" s="153" t="s">
        <v>162</v>
      </c>
      <c r="AU157" s="153" t="s">
        <v>85</v>
      </c>
      <c r="AY157" s="14" t="s">
        <v>160</v>
      </c>
      <c r="BE157" s="154">
        <f t="shared" si="4"/>
        <v>0</v>
      </c>
      <c r="BF157" s="154">
        <f t="shared" si="5"/>
        <v>0</v>
      </c>
      <c r="BG157" s="154">
        <f t="shared" si="6"/>
        <v>0</v>
      </c>
      <c r="BH157" s="154">
        <f t="shared" si="7"/>
        <v>0</v>
      </c>
      <c r="BI157" s="154">
        <f t="shared" si="8"/>
        <v>0</v>
      </c>
      <c r="BJ157" s="14" t="s">
        <v>85</v>
      </c>
      <c r="BK157" s="154">
        <f t="shared" si="9"/>
        <v>0</v>
      </c>
      <c r="BL157" s="14" t="s">
        <v>423</v>
      </c>
      <c r="BM157" s="153" t="s">
        <v>1814</v>
      </c>
    </row>
    <row r="158" spans="2:65" s="1" customFormat="1" ht="44.25" customHeight="1">
      <c r="B158" s="140"/>
      <c r="C158" s="155" t="s">
        <v>293</v>
      </c>
      <c r="D158" s="155" t="s">
        <v>220</v>
      </c>
      <c r="E158" s="156" t="s">
        <v>1815</v>
      </c>
      <c r="F158" s="157" t="s">
        <v>1816</v>
      </c>
      <c r="G158" s="158" t="s">
        <v>269</v>
      </c>
      <c r="H158" s="159">
        <v>2</v>
      </c>
      <c r="I158" s="160"/>
      <c r="J158" s="161">
        <f t="shared" si="0"/>
        <v>0</v>
      </c>
      <c r="K158" s="162"/>
      <c r="L158" s="163"/>
      <c r="M158" s="164" t="s">
        <v>1</v>
      </c>
      <c r="N158" s="165" t="s">
        <v>39</v>
      </c>
      <c r="P158" s="151">
        <f t="shared" si="1"/>
        <v>0</v>
      </c>
      <c r="Q158" s="151">
        <v>7.5999999999999998E-2</v>
      </c>
      <c r="R158" s="151">
        <f t="shared" si="2"/>
        <v>0.152</v>
      </c>
      <c r="S158" s="151">
        <v>0</v>
      </c>
      <c r="T158" s="152">
        <f t="shared" si="3"/>
        <v>0</v>
      </c>
      <c r="AR158" s="153" t="s">
        <v>696</v>
      </c>
      <c r="AT158" s="153" t="s">
        <v>220</v>
      </c>
      <c r="AU158" s="153" t="s">
        <v>85</v>
      </c>
      <c r="AY158" s="14" t="s">
        <v>160</v>
      </c>
      <c r="BE158" s="154">
        <f t="shared" si="4"/>
        <v>0</v>
      </c>
      <c r="BF158" s="154">
        <f t="shared" si="5"/>
        <v>0</v>
      </c>
      <c r="BG158" s="154">
        <f t="shared" si="6"/>
        <v>0</v>
      </c>
      <c r="BH158" s="154">
        <f t="shared" si="7"/>
        <v>0</v>
      </c>
      <c r="BI158" s="154">
        <f t="shared" si="8"/>
        <v>0</v>
      </c>
      <c r="BJ158" s="14" t="s">
        <v>85</v>
      </c>
      <c r="BK158" s="154">
        <f t="shared" si="9"/>
        <v>0</v>
      </c>
      <c r="BL158" s="14" t="s">
        <v>696</v>
      </c>
      <c r="BM158" s="153" t="s">
        <v>1817</v>
      </c>
    </row>
    <row r="159" spans="2:65" s="1" customFormat="1" ht="16.5" customHeight="1">
      <c r="B159" s="140"/>
      <c r="C159" s="155" t="s">
        <v>297</v>
      </c>
      <c r="D159" s="155" t="s">
        <v>220</v>
      </c>
      <c r="E159" s="156" t="s">
        <v>1818</v>
      </c>
      <c r="F159" s="157" t="s">
        <v>1819</v>
      </c>
      <c r="G159" s="158" t="s">
        <v>269</v>
      </c>
      <c r="H159" s="159">
        <v>1</v>
      </c>
      <c r="I159" s="160"/>
      <c r="J159" s="161">
        <f t="shared" ref="J159:J179" si="10">ROUND(I159*H159,2)</f>
        <v>0</v>
      </c>
      <c r="K159" s="162"/>
      <c r="L159" s="163"/>
      <c r="M159" s="164" t="s">
        <v>1</v>
      </c>
      <c r="N159" s="165" t="s">
        <v>39</v>
      </c>
      <c r="P159" s="151">
        <f t="shared" ref="P159:P179" si="11">O159*H159</f>
        <v>0</v>
      </c>
      <c r="Q159" s="151">
        <v>5.0000000000000001E-4</v>
      </c>
      <c r="R159" s="151">
        <f t="shared" ref="R159:R179" si="12">Q159*H159</f>
        <v>5.0000000000000001E-4</v>
      </c>
      <c r="S159" s="151">
        <v>0</v>
      </c>
      <c r="T159" s="152">
        <f t="shared" ref="T159:T179" si="13">S159*H159</f>
        <v>0</v>
      </c>
      <c r="AR159" s="153" t="s">
        <v>696</v>
      </c>
      <c r="AT159" s="153" t="s">
        <v>220</v>
      </c>
      <c r="AU159" s="153" t="s">
        <v>85</v>
      </c>
      <c r="AY159" s="14" t="s">
        <v>160</v>
      </c>
      <c r="BE159" s="154">
        <f t="shared" ref="BE159:BE179" si="14">IF(N159="základná",J159,0)</f>
        <v>0</v>
      </c>
      <c r="BF159" s="154">
        <f t="shared" ref="BF159:BF179" si="15">IF(N159="znížená",J159,0)</f>
        <v>0</v>
      </c>
      <c r="BG159" s="154">
        <f t="shared" ref="BG159:BG179" si="16">IF(N159="zákl. prenesená",J159,0)</f>
        <v>0</v>
      </c>
      <c r="BH159" s="154">
        <f t="shared" ref="BH159:BH179" si="17">IF(N159="zníž. prenesená",J159,0)</f>
        <v>0</v>
      </c>
      <c r="BI159" s="154">
        <f t="shared" ref="BI159:BI179" si="18">IF(N159="nulová",J159,0)</f>
        <v>0</v>
      </c>
      <c r="BJ159" s="14" t="s">
        <v>85</v>
      </c>
      <c r="BK159" s="154">
        <f t="shared" ref="BK159:BK179" si="19">ROUND(I159*H159,2)</f>
        <v>0</v>
      </c>
      <c r="BL159" s="14" t="s">
        <v>696</v>
      </c>
      <c r="BM159" s="153" t="s">
        <v>1820</v>
      </c>
    </row>
    <row r="160" spans="2:65" s="1" customFormat="1" ht="24.25" customHeight="1">
      <c r="B160" s="140"/>
      <c r="C160" s="141" t="s">
        <v>301</v>
      </c>
      <c r="D160" s="141" t="s">
        <v>162</v>
      </c>
      <c r="E160" s="142" t="s">
        <v>1821</v>
      </c>
      <c r="F160" s="143" t="s">
        <v>1822</v>
      </c>
      <c r="G160" s="144" t="s">
        <v>1823</v>
      </c>
      <c r="H160" s="145">
        <v>2</v>
      </c>
      <c r="I160" s="146"/>
      <c r="J160" s="147">
        <f t="shared" si="10"/>
        <v>0</v>
      </c>
      <c r="K160" s="148"/>
      <c r="L160" s="29"/>
      <c r="M160" s="149" t="s">
        <v>1</v>
      </c>
      <c r="N160" s="150" t="s">
        <v>39</v>
      </c>
      <c r="P160" s="151">
        <f t="shared" si="11"/>
        <v>0</v>
      </c>
      <c r="Q160" s="151">
        <v>0</v>
      </c>
      <c r="R160" s="151">
        <f t="shared" si="12"/>
        <v>0</v>
      </c>
      <c r="S160" s="151">
        <v>0</v>
      </c>
      <c r="T160" s="152">
        <f t="shared" si="13"/>
        <v>0</v>
      </c>
      <c r="AR160" s="153" t="s">
        <v>423</v>
      </c>
      <c r="AT160" s="153" t="s">
        <v>162</v>
      </c>
      <c r="AU160" s="153" t="s">
        <v>85</v>
      </c>
      <c r="AY160" s="14" t="s">
        <v>160</v>
      </c>
      <c r="BE160" s="154">
        <f t="shared" si="14"/>
        <v>0</v>
      </c>
      <c r="BF160" s="154">
        <f t="shared" si="15"/>
        <v>0</v>
      </c>
      <c r="BG160" s="154">
        <f t="shared" si="16"/>
        <v>0</v>
      </c>
      <c r="BH160" s="154">
        <f t="shared" si="17"/>
        <v>0</v>
      </c>
      <c r="BI160" s="154">
        <f t="shared" si="18"/>
        <v>0</v>
      </c>
      <c r="BJ160" s="14" t="s">
        <v>85</v>
      </c>
      <c r="BK160" s="154">
        <f t="shared" si="19"/>
        <v>0</v>
      </c>
      <c r="BL160" s="14" t="s">
        <v>423</v>
      </c>
      <c r="BM160" s="153" t="s">
        <v>1824</v>
      </c>
    </row>
    <row r="161" spans="2:65" s="1" customFormat="1" ht="24.25" customHeight="1">
      <c r="B161" s="140"/>
      <c r="C161" s="141" t="s">
        <v>305</v>
      </c>
      <c r="D161" s="141" t="s">
        <v>162</v>
      </c>
      <c r="E161" s="142" t="s">
        <v>1825</v>
      </c>
      <c r="F161" s="143" t="s">
        <v>1826</v>
      </c>
      <c r="G161" s="144" t="s">
        <v>269</v>
      </c>
      <c r="H161" s="145">
        <v>1</v>
      </c>
      <c r="I161" s="146"/>
      <c r="J161" s="147">
        <f t="shared" si="10"/>
        <v>0</v>
      </c>
      <c r="K161" s="148"/>
      <c r="L161" s="29"/>
      <c r="M161" s="149" t="s">
        <v>1</v>
      </c>
      <c r="N161" s="150" t="s">
        <v>39</v>
      </c>
      <c r="P161" s="151">
        <f t="shared" si="11"/>
        <v>0</v>
      </c>
      <c r="Q161" s="151">
        <v>0</v>
      </c>
      <c r="R161" s="151">
        <f t="shared" si="12"/>
        <v>0</v>
      </c>
      <c r="S161" s="151">
        <v>0</v>
      </c>
      <c r="T161" s="152">
        <f t="shared" si="13"/>
        <v>0</v>
      </c>
      <c r="AR161" s="153" t="s">
        <v>423</v>
      </c>
      <c r="AT161" s="153" t="s">
        <v>162</v>
      </c>
      <c r="AU161" s="153" t="s">
        <v>85</v>
      </c>
      <c r="AY161" s="14" t="s">
        <v>160</v>
      </c>
      <c r="BE161" s="154">
        <f t="shared" si="14"/>
        <v>0</v>
      </c>
      <c r="BF161" s="154">
        <f t="shared" si="15"/>
        <v>0</v>
      </c>
      <c r="BG161" s="154">
        <f t="shared" si="16"/>
        <v>0</v>
      </c>
      <c r="BH161" s="154">
        <f t="shared" si="17"/>
        <v>0</v>
      </c>
      <c r="BI161" s="154">
        <f t="shared" si="18"/>
        <v>0</v>
      </c>
      <c r="BJ161" s="14" t="s">
        <v>85</v>
      </c>
      <c r="BK161" s="154">
        <f t="shared" si="19"/>
        <v>0</v>
      </c>
      <c r="BL161" s="14" t="s">
        <v>423</v>
      </c>
      <c r="BM161" s="153" t="s">
        <v>1827</v>
      </c>
    </row>
    <row r="162" spans="2:65" s="1" customFormat="1" ht="33" customHeight="1">
      <c r="B162" s="140"/>
      <c r="C162" s="155" t="s">
        <v>309</v>
      </c>
      <c r="D162" s="155" t="s">
        <v>220</v>
      </c>
      <c r="E162" s="156" t="s">
        <v>1828</v>
      </c>
      <c r="F162" s="157" t="s">
        <v>1829</v>
      </c>
      <c r="G162" s="158" t="s">
        <v>269</v>
      </c>
      <c r="H162" s="159">
        <v>1</v>
      </c>
      <c r="I162" s="160"/>
      <c r="J162" s="161">
        <f t="shared" si="10"/>
        <v>0</v>
      </c>
      <c r="K162" s="162"/>
      <c r="L162" s="163"/>
      <c r="M162" s="164" t="s">
        <v>1</v>
      </c>
      <c r="N162" s="165" t="s">
        <v>39</v>
      </c>
      <c r="P162" s="151">
        <f t="shared" si="11"/>
        <v>0</v>
      </c>
      <c r="Q162" s="151">
        <v>8.9999999999999993E-3</v>
      </c>
      <c r="R162" s="151">
        <f t="shared" si="12"/>
        <v>8.9999999999999993E-3</v>
      </c>
      <c r="S162" s="151">
        <v>0</v>
      </c>
      <c r="T162" s="152">
        <f t="shared" si="13"/>
        <v>0</v>
      </c>
      <c r="AR162" s="153" t="s">
        <v>696</v>
      </c>
      <c r="AT162" s="153" t="s">
        <v>220</v>
      </c>
      <c r="AU162" s="153" t="s">
        <v>85</v>
      </c>
      <c r="AY162" s="14" t="s">
        <v>160</v>
      </c>
      <c r="BE162" s="154">
        <f t="shared" si="14"/>
        <v>0</v>
      </c>
      <c r="BF162" s="154">
        <f t="shared" si="15"/>
        <v>0</v>
      </c>
      <c r="BG162" s="154">
        <f t="shared" si="16"/>
        <v>0</v>
      </c>
      <c r="BH162" s="154">
        <f t="shared" si="17"/>
        <v>0</v>
      </c>
      <c r="BI162" s="154">
        <f t="shared" si="18"/>
        <v>0</v>
      </c>
      <c r="BJ162" s="14" t="s">
        <v>85</v>
      </c>
      <c r="BK162" s="154">
        <f t="shared" si="19"/>
        <v>0</v>
      </c>
      <c r="BL162" s="14" t="s">
        <v>696</v>
      </c>
      <c r="BM162" s="153" t="s">
        <v>1830</v>
      </c>
    </row>
    <row r="163" spans="2:65" s="1" customFormat="1" ht="24.25" customHeight="1">
      <c r="B163" s="140"/>
      <c r="C163" s="141" t="s">
        <v>313</v>
      </c>
      <c r="D163" s="141" t="s">
        <v>162</v>
      </c>
      <c r="E163" s="142" t="s">
        <v>1831</v>
      </c>
      <c r="F163" s="143" t="s">
        <v>1832</v>
      </c>
      <c r="G163" s="144" t="s">
        <v>269</v>
      </c>
      <c r="H163" s="145">
        <v>1</v>
      </c>
      <c r="I163" s="146"/>
      <c r="J163" s="147">
        <f t="shared" si="10"/>
        <v>0</v>
      </c>
      <c r="K163" s="148"/>
      <c r="L163" s="29"/>
      <c r="M163" s="149" t="s">
        <v>1</v>
      </c>
      <c r="N163" s="150" t="s">
        <v>39</v>
      </c>
      <c r="P163" s="151">
        <f t="shared" si="11"/>
        <v>0</v>
      </c>
      <c r="Q163" s="151">
        <v>0</v>
      </c>
      <c r="R163" s="151">
        <f t="shared" si="12"/>
        <v>0</v>
      </c>
      <c r="S163" s="151">
        <v>0</v>
      </c>
      <c r="T163" s="152">
        <f t="shared" si="13"/>
        <v>0</v>
      </c>
      <c r="AR163" s="153" t="s">
        <v>423</v>
      </c>
      <c r="AT163" s="153" t="s">
        <v>162</v>
      </c>
      <c r="AU163" s="153" t="s">
        <v>85</v>
      </c>
      <c r="AY163" s="14" t="s">
        <v>160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4" t="s">
        <v>85</v>
      </c>
      <c r="BK163" s="154">
        <f t="shared" si="19"/>
        <v>0</v>
      </c>
      <c r="BL163" s="14" t="s">
        <v>423</v>
      </c>
      <c r="BM163" s="153" t="s">
        <v>1833</v>
      </c>
    </row>
    <row r="164" spans="2:65" s="1" customFormat="1" ht="33" customHeight="1">
      <c r="B164" s="140"/>
      <c r="C164" s="155" t="s">
        <v>317</v>
      </c>
      <c r="D164" s="155" t="s">
        <v>220</v>
      </c>
      <c r="E164" s="156" t="s">
        <v>1834</v>
      </c>
      <c r="F164" s="157" t="s">
        <v>1835</v>
      </c>
      <c r="G164" s="158" t="s">
        <v>269</v>
      </c>
      <c r="H164" s="159">
        <v>1</v>
      </c>
      <c r="I164" s="160"/>
      <c r="J164" s="161">
        <f t="shared" si="10"/>
        <v>0</v>
      </c>
      <c r="K164" s="162"/>
      <c r="L164" s="163"/>
      <c r="M164" s="164" t="s">
        <v>1</v>
      </c>
      <c r="N164" s="165" t="s">
        <v>39</v>
      </c>
      <c r="P164" s="151">
        <f t="shared" si="11"/>
        <v>0</v>
      </c>
      <c r="Q164" s="151">
        <v>2.1000000000000001E-2</v>
      </c>
      <c r="R164" s="151">
        <f t="shared" si="12"/>
        <v>2.1000000000000001E-2</v>
      </c>
      <c r="S164" s="151">
        <v>0</v>
      </c>
      <c r="T164" s="152">
        <f t="shared" si="13"/>
        <v>0</v>
      </c>
      <c r="AR164" s="153" t="s">
        <v>696</v>
      </c>
      <c r="AT164" s="153" t="s">
        <v>220</v>
      </c>
      <c r="AU164" s="153" t="s">
        <v>85</v>
      </c>
      <c r="AY164" s="14" t="s">
        <v>160</v>
      </c>
      <c r="BE164" s="154">
        <f t="shared" si="14"/>
        <v>0</v>
      </c>
      <c r="BF164" s="154">
        <f t="shared" si="15"/>
        <v>0</v>
      </c>
      <c r="BG164" s="154">
        <f t="shared" si="16"/>
        <v>0</v>
      </c>
      <c r="BH164" s="154">
        <f t="shared" si="17"/>
        <v>0</v>
      </c>
      <c r="BI164" s="154">
        <f t="shared" si="18"/>
        <v>0</v>
      </c>
      <c r="BJ164" s="14" t="s">
        <v>85</v>
      </c>
      <c r="BK164" s="154">
        <f t="shared" si="19"/>
        <v>0</v>
      </c>
      <c r="BL164" s="14" t="s">
        <v>696</v>
      </c>
      <c r="BM164" s="153" t="s">
        <v>1836</v>
      </c>
    </row>
    <row r="165" spans="2:65" s="1" customFormat="1" ht="37.75" customHeight="1">
      <c r="B165" s="140"/>
      <c r="C165" s="141" t="s">
        <v>322</v>
      </c>
      <c r="D165" s="141" t="s">
        <v>162</v>
      </c>
      <c r="E165" s="142" t="s">
        <v>1837</v>
      </c>
      <c r="F165" s="143" t="s">
        <v>1838</v>
      </c>
      <c r="G165" s="144" t="s">
        <v>1823</v>
      </c>
      <c r="H165" s="145">
        <v>6</v>
      </c>
      <c r="I165" s="146"/>
      <c r="J165" s="147">
        <f t="shared" si="10"/>
        <v>0</v>
      </c>
      <c r="K165" s="148"/>
      <c r="L165" s="29"/>
      <c r="M165" s="149" t="s">
        <v>1</v>
      </c>
      <c r="N165" s="150" t="s">
        <v>39</v>
      </c>
      <c r="P165" s="151">
        <f t="shared" si="11"/>
        <v>0</v>
      </c>
      <c r="Q165" s="151">
        <v>0</v>
      </c>
      <c r="R165" s="151">
        <f t="shared" si="12"/>
        <v>0</v>
      </c>
      <c r="S165" s="151">
        <v>0</v>
      </c>
      <c r="T165" s="152">
        <f t="shared" si="13"/>
        <v>0</v>
      </c>
      <c r="AR165" s="153" t="s">
        <v>423</v>
      </c>
      <c r="AT165" s="153" t="s">
        <v>162</v>
      </c>
      <c r="AU165" s="153" t="s">
        <v>85</v>
      </c>
      <c r="AY165" s="14" t="s">
        <v>160</v>
      </c>
      <c r="BE165" s="154">
        <f t="shared" si="14"/>
        <v>0</v>
      </c>
      <c r="BF165" s="154">
        <f t="shared" si="15"/>
        <v>0</v>
      </c>
      <c r="BG165" s="154">
        <f t="shared" si="16"/>
        <v>0</v>
      </c>
      <c r="BH165" s="154">
        <f t="shared" si="17"/>
        <v>0</v>
      </c>
      <c r="BI165" s="154">
        <f t="shared" si="18"/>
        <v>0</v>
      </c>
      <c r="BJ165" s="14" t="s">
        <v>85</v>
      </c>
      <c r="BK165" s="154">
        <f t="shared" si="19"/>
        <v>0</v>
      </c>
      <c r="BL165" s="14" t="s">
        <v>423</v>
      </c>
      <c r="BM165" s="153" t="s">
        <v>1839</v>
      </c>
    </row>
    <row r="166" spans="2:65" s="1" customFormat="1" ht="24.25" customHeight="1">
      <c r="B166" s="140"/>
      <c r="C166" s="141" t="s">
        <v>326</v>
      </c>
      <c r="D166" s="141" t="s">
        <v>162</v>
      </c>
      <c r="E166" s="142" t="s">
        <v>1840</v>
      </c>
      <c r="F166" s="143" t="s">
        <v>1841</v>
      </c>
      <c r="G166" s="144" t="s">
        <v>253</v>
      </c>
      <c r="H166" s="145">
        <v>400</v>
      </c>
      <c r="I166" s="146"/>
      <c r="J166" s="147">
        <f t="shared" si="10"/>
        <v>0</v>
      </c>
      <c r="K166" s="148"/>
      <c r="L166" s="29"/>
      <c r="M166" s="149" t="s">
        <v>1</v>
      </c>
      <c r="N166" s="150" t="s">
        <v>39</v>
      </c>
      <c r="P166" s="151">
        <f t="shared" si="11"/>
        <v>0</v>
      </c>
      <c r="Q166" s="151">
        <v>0</v>
      </c>
      <c r="R166" s="151">
        <f t="shared" si="12"/>
        <v>0</v>
      </c>
      <c r="S166" s="151">
        <v>0</v>
      </c>
      <c r="T166" s="152">
        <f t="shared" si="13"/>
        <v>0</v>
      </c>
      <c r="AR166" s="153" t="s">
        <v>423</v>
      </c>
      <c r="AT166" s="153" t="s">
        <v>162</v>
      </c>
      <c r="AU166" s="153" t="s">
        <v>85</v>
      </c>
      <c r="AY166" s="14" t="s">
        <v>160</v>
      </c>
      <c r="BE166" s="154">
        <f t="shared" si="14"/>
        <v>0</v>
      </c>
      <c r="BF166" s="154">
        <f t="shared" si="15"/>
        <v>0</v>
      </c>
      <c r="BG166" s="154">
        <f t="shared" si="16"/>
        <v>0</v>
      </c>
      <c r="BH166" s="154">
        <f t="shared" si="17"/>
        <v>0</v>
      </c>
      <c r="BI166" s="154">
        <f t="shared" si="18"/>
        <v>0</v>
      </c>
      <c r="BJ166" s="14" t="s">
        <v>85</v>
      </c>
      <c r="BK166" s="154">
        <f t="shared" si="19"/>
        <v>0</v>
      </c>
      <c r="BL166" s="14" t="s">
        <v>423</v>
      </c>
      <c r="BM166" s="153" t="s">
        <v>1842</v>
      </c>
    </row>
    <row r="167" spans="2:65" s="1" customFormat="1" ht="21.75" customHeight="1">
      <c r="B167" s="140"/>
      <c r="C167" s="155" t="s">
        <v>330</v>
      </c>
      <c r="D167" s="155" t="s">
        <v>220</v>
      </c>
      <c r="E167" s="156" t="s">
        <v>1843</v>
      </c>
      <c r="F167" s="157" t="s">
        <v>1844</v>
      </c>
      <c r="G167" s="158" t="s">
        <v>253</v>
      </c>
      <c r="H167" s="159">
        <v>400</v>
      </c>
      <c r="I167" s="160"/>
      <c r="J167" s="161">
        <f t="shared" si="10"/>
        <v>0</v>
      </c>
      <c r="K167" s="162"/>
      <c r="L167" s="163"/>
      <c r="M167" s="164" t="s">
        <v>1</v>
      </c>
      <c r="N167" s="165" t="s">
        <v>39</v>
      </c>
      <c r="P167" s="151">
        <f t="shared" si="11"/>
        <v>0</v>
      </c>
      <c r="Q167" s="151">
        <v>1.3999999999999999E-4</v>
      </c>
      <c r="R167" s="151">
        <f t="shared" si="12"/>
        <v>5.5999999999999994E-2</v>
      </c>
      <c r="S167" s="151">
        <v>0</v>
      </c>
      <c r="T167" s="152">
        <f t="shared" si="13"/>
        <v>0</v>
      </c>
      <c r="AR167" s="153" t="s">
        <v>696</v>
      </c>
      <c r="AT167" s="153" t="s">
        <v>220</v>
      </c>
      <c r="AU167" s="153" t="s">
        <v>85</v>
      </c>
      <c r="AY167" s="14" t="s">
        <v>160</v>
      </c>
      <c r="BE167" s="154">
        <f t="shared" si="14"/>
        <v>0</v>
      </c>
      <c r="BF167" s="154">
        <f t="shared" si="15"/>
        <v>0</v>
      </c>
      <c r="BG167" s="154">
        <f t="shared" si="16"/>
        <v>0</v>
      </c>
      <c r="BH167" s="154">
        <f t="shared" si="17"/>
        <v>0</v>
      </c>
      <c r="BI167" s="154">
        <f t="shared" si="18"/>
        <v>0</v>
      </c>
      <c r="BJ167" s="14" t="s">
        <v>85</v>
      </c>
      <c r="BK167" s="154">
        <f t="shared" si="19"/>
        <v>0</v>
      </c>
      <c r="BL167" s="14" t="s">
        <v>696</v>
      </c>
      <c r="BM167" s="153" t="s">
        <v>1845</v>
      </c>
    </row>
    <row r="168" spans="2:65" s="1" customFormat="1" ht="21.75" customHeight="1">
      <c r="B168" s="140"/>
      <c r="C168" s="141" t="s">
        <v>334</v>
      </c>
      <c r="D168" s="141" t="s">
        <v>162</v>
      </c>
      <c r="E168" s="142" t="s">
        <v>1846</v>
      </c>
      <c r="F168" s="143" t="s">
        <v>1847</v>
      </c>
      <c r="G168" s="144" t="s">
        <v>253</v>
      </c>
      <c r="H168" s="145">
        <v>80</v>
      </c>
      <c r="I168" s="146"/>
      <c r="J168" s="147">
        <f t="shared" si="10"/>
        <v>0</v>
      </c>
      <c r="K168" s="148"/>
      <c r="L168" s="29"/>
      <c r="M168" s="149" t="s">
        <v>1</v>
      </c>
      <c r="N168" s="150" t="s">
        <v>39</v>
      </c>
      <c r="P168" s="151">
        <f t="shared" si="11"/>
        <v>0</v>
      </c>
      <c r="Q168" s="151">
        <v>0</v>
      </c>
      <c r="R168" s="151">
        <f t="shared" si="12"/>
        <v>0</v>
      </c>
      <c r="S168" s="151">
        <v>0</v>
      </c>
      <c r="T168" s="152">
        <f t="shared" si="13"/>
        <v>0</v>
      </c>
      <c r="AR168" s="153" t="s">
        <v>423</v>
      </c>
      <c r="AT168" s="153" t="s">
        <v>162</v>
      </c>
      <c r="AU168" s="153" t="s">
        <v>85</v>
      </c>
      <c r="AY168" s="14" t="s">
        <v>160</v>
      </c>
      <c r="BE168" s="154">
        <f t="shared" si="14"/>
        <v>0</v>
      </c>
      <c r="BF168" s="154">
        <f t="shared" si="15"/>
        <v>0</v>
      </c>
      <c r="BG168" s="154">
        <f t="shared" si="16"/>
        <v>0</v>
      </c>
      <c r="BH168" s="154">
        <f t="shared" si="17"/>
        <v>0</v>
      </c>
      <c r="BI168" s="154">
        <f t="shared" si="18"/>
        <v>0</v>
      </c>
      <c r="BJ168" s="14" t="s">
        <v>85</v>
      </c>
      <c r="BK168" s="154">
        <f t="shared" si="19"/>
        <v>0</v>
      </c>
      <c r="BL168" s="14" t="s">
        <v>423</v>
      </c>
      <c r="BM168" s="153" t="s">
        <v>1848</v>
      </c>
    </row>
    <row r="169" spans="2:65" s="1" customFormat="1" ht="16.5" customHeight="1">
      <c r="B169" s="140"/>
      <c r="C169" s="155" t="s">
        <v>338</v>
      </c>
      <c r="D169" s="155" t="s">
        <v>220</v>
      </c>
      <c r="E169" s="156" t="s">
        <v>1849</v>
      </c>
      <c r="F169" s="157" t="s">
        <v>1850</v>
      </c>
      <c r="G169" s="158" t="s">
        <v>253</v>
      </c>
      <c r="H169" s="159">
        <v>80</v>
      </c>
      <c r="I169" s="160"/>
      <c r="J169" s="161">
        <f t="shared" si="10"/>
        <v>0</v>
      </c>
      <c r="K169" s="162"/>
      <c r="L169" s="163"/>
      <c r="M169" s="164" t="s">
        <v>1</v>
      </c>
      <c r="N169" s="165" t="s">
        <v>39</v>
      </c>
      <c r="P169" s="151">
        <f t="shared" si="11"/>
        <v>0</v>
      </c>
      <c r="Q169" s="151">
        <v>0</v>
      </c>
      <c r="R169" s="151">
        <f t="shared" si="12"/>
        <v>0</v>
      </c>
      <c r="S169" s="151">
        <v>0</v>
      </c>
      <c r="T169" s="152">
        <f t="shared" si="13"/>
        <v>0</v>
      </c>
      <c r="AR169" s="153" t="s">
        <v>696</v>
      </c>
      <c r="AT169" s="153" t="s">
        <v>220</v>
      </c>
      <c r="AU169" s="153" t="s">
        <v>85</v>
      </c>
      <c r="AY169" s="14" t="s">
        <v>160</v>
      </c>
      <c r="BE169" s="154">
        <f t="shared" si="14"/>
        <v>0</v>
      </c>
      <c r="BF169" s="154">
        <f t="shared" si="15"/>
        <v>0</v>
      </c>
      <c r="BG169" s="154">
        <f t="shared" si="16"/>
        <v>0</v>
      </c>
      <c r="BH169" s="154">
        <f t="shared" si="17"/>
        <v>0</v>
      </c>
      <c r="BI169" s="154">
        <f t="shared" si="18"/>
        <v>0</v>
      </c>
      <c r="BJ169" s="14" t="s">
        <v>85</v>
      </c>
      <c r="BK169" s="154">
        <f t="shared" si="19"/>
        <v>0</v>
      </c>
      <c r="BL169" s="14" t="s">
        <v>696</v>
      </c>
      <c r="BM169" s="153" t="s">
        <v>1851</v>
      </c>
    </row>
    <row r="170" spans="2:65" s="1" customFormat="1" ht="24.25" customHeight="1">
      <c r="B170" s="140"/>
      <c r="C170" s="141" t="s">
        <v>342</v>
      </c>
      <c r="D170" s="141" t="s">
        <v>162</v>
      </c>
      <c r="E170" s="142" t="s">
        <v>1852</v>
      </c>
      <c r="F170" s="143" t="s">
        <v>1853</v>
      </c>
      <c r="G170" s="144" t="s">
        <v>253</v>
      </c>
      <c r="H170" s="145">
        <v>50</v>
      </c>
      <c r="I170" s="146"/>
      <c r="J170" s="147">
        <f t="shared" si="10"/>
        <v>0</v>
      </c>
      <c r="K170" s="148"/>
      <c r="L170" s="29"/>
      <c r="M170" s="149" t="s">
        <v>1</v>
      </c>
      <c r="N170" s="150" t="s">
        <v>39</v>
      </c>
      <c r="P170" s="151">
        <f t="shared" si="11"/>
        <v>0</v>
      </c>
      <c r="Q170" s="151">
        <v>0</v>
      </c>
      <c r="R170" s="151">
        <f t="shared" si="12"/>
        <v>0</v>
      </c>
      <c r="S170" s="151">
        <v>0</v>
      </c>
      <c r="T170" s="152">
        <f t="shared" si="13"/>
        <v>0</v>
      </c>
      <c r="AR170" s="153" t="s">
        <v>423</v>
      </c>
      <c r="AT170" s="153" t="s">
        <v>162</v>
      </c>
      <c r="AU170" s="153" t="s">
        <v>85</v>
      </c>
      <c r="AY170" s="14" t="s">
        <v>160</v>
      </c>
      <c r="BE170" s="154">
        <f t="shared" si="14"/>
        <v>0</v>
      </c>
      <c r="BF170" s="154">
        <f t="shared" si="15"/>
        <v>0</v>
      </c>
      <c r="BG170" s="154">
        <f t="shared" si="16"/>
        <v>0</v>
      </c>
      <c r="BH170" s="154">
        <f t="shared" si="17"/>
        <v>0</v>
      </c>
      <c r="BI170" s="154">
        <f t="shared" si="18"/>
        <v>0</v>
      </c>
      <c r="BJ170" s="14" t="s">
        <v>85</v>
      </c>
      <c r="BK170" s="154">
        <f t="shared" si="19"/>
        <v>0</v>
      </c>
      <c r="BL170" s="14" t="s">
        <v>423</v>
      </c>
      <c r="BM170" s="153" t="s">
        <v>1854</v>
      </c>
    </row>
    <row r="171" spans="2:65" s="1" customFormat="1" ht="16.5" customHeight="1">
      <c r="B171" s="140"/>
      <c r="C171" s="155" t="s">
        <v>346</v>
      </c>
      <c r="D171" s="155" t="s">
        <v>220</v>
      </c>
      <c r="E171" s="156" t="s">
        <v>1855</v>
      </c>
      <c r="F171" s="157" t="s">
        <v>1856</v>
      </c>
      <c r="G171" s="158" t="s">
        <v>253</v>
      </c>
      <c r="H171" s="159">
        <v>50</v>
      </c>
      <c r="I171" s="160"/>
      <c r="J171" s="161">
        <f t="shared" si="10"/>
        <v>0</v>
      </c>
      <c r="K171" s="162"/>
      <c r="L171" s="163"/>
      <c r="M171" s="164" t="s">
        <v>1</v>
      </c>
      <c r="N171" s="165" t="s">
        <v>39</v>
      </c>
      <c r="P171" s="151">
        <f t="shared" si="11"/>
        <v>0</v>
      </c>
      <c r="Q171" s="151">
        <v>6.9999999999999994E-5</v>
      </c>
      <c r="R171" s="151">
        <f t="shared" si="12"/>
        <v>3.4999999999999996E-3</v>
      </c>
      <c r="S171" s="151">
        <v>0</v>
      </c>
      <c r="T171" s="152">
        <f t="shared" si="13"/>
        <v>0</v>
      </c>
      <c r="AR171" s="153" t="s">
        <v>696</v>
      </c>
      <c r="AT171" s="153" t="s">
        <v>220</v>
      </c>
      <c r="AU171" s="153" t="s">
        <v>85</v>
      </c>
      <c r="AY171" s="14" t="s">
        <v>160</v>
      </c>
      <c r="BE171" s="154">
        <f t="shared" si="14"/>
        <v>0</v>
      </c>
      <c r="BF171" s="154">
        <f t="shared" si="15"/>
        <v>0</v>
      </c>
      <c r="BG171" s="154">
        <f t="shared" si="16"/>
        <v>0</v>
      </c>
      <c r="BH171" s="154">
        <f t="shared" si="17"/>
        <v>0</v>
      </c>
      <c r="BI171" s="154">
        <f t="shared" si="18"/>
        <v>0</v>
      </c>
      <c r="BJ171" s="14" t="s">
        <v>85</v>
      </c>
      <c r="BK171" s="154">
        <f t="shared" si="19"/>
        <v>0</v>
      </c>
      <c r="BL171" s="14" t="s">
        <v>696</v>
      </c>
      <c r="BM171" s="153" t="s">
        <v>1857</v>
      </c>
    </row>
    <row r="172" spans="2:65" s="1" customFormat="1" ht="24.25" customHeight="1">
      <c r="B172" s="140"/>
      <c r="C172" s="141" t="s">
        <v>350</v>
      </c>
      <c r="D172" s="141" t="s">
        <v>162</v>
      </c>
      <c r="E172" s="142" t="s">
        <v>1858</v>
      </c>
      <c r="F172" s="143" t="s">
        <v>1859</v>
      </c>
      <c r="G172" s="144" t="s">
        <v>253</v>
      </c>
      <c r="H172" s="145">
        <v>100</v>
      </c>
      <c r="I172" s="146"/>
      <c r="J172" s="147">
        <f t="shared" si="10"/>
        <v>0</v>
      </c>
      <c r="K172" s="148"/>
      <c r="L172" s="29"/>
      <c r="M172" s="149" t="s">
        <v>1</v>
      </c>
      <c r="N172" s="150" t="s">
        <v>39</v>
      </c>
      <c r="P172" s="151">
        <f t="shared" si="11"/>
        <v>0</v>
      </c>
      <c r="Q172" s="151">
        <v>0</v>
      </c>
      <c r="R172" s="151">
        <f t="shared" si="12"/>
        <v>0</v>
      </c>
      <c r="S172" s="151">
        <v>0</v>
      </c>
      <c r="T172" s="152">
        <f t="shared" si="13"/>
        <v>0</v>
      </c>
      <c r="AR172" s="153" t="s">
        <v>423</v>
      </c>
      <c r="AT172" s="153" t="s">
        <v>162</v>
      </c>
      <c r="AU172" s="153" t="s">
        <v>85</v>
      </c>
      <c r="AY172" s="14" t="s">
        <v>160</v>
      </c>
      <c r="BE172" s="154">
        <f t="shared" si="14"/>
        <v>0</v>
      </c>
      <c r="BF172" s="154">
        <f t="shared" si="15"/>
        <v>0</v>
      </c>
      <c r="BG172" s="154">
        <f t="shared" si="16"/>
        <v>0</v>
      </c>
      <c r="BH172" s="154">
        <f t="shared" si="17"/>
        <v>0</v>
      </c>
      <c r="BI172" s="154">
        <f t="shared" si="18"/>
        <v>0</v>
      </c>
      <c r="BJ172" s="14" t="s">
        <v>85</v>
      </c>
      <c r="BK172" s="154">
        <f t="shared" si="19"/>
        <v>0</v>
      </c>
      <c r="BL172" s="14" t="s">
        <v>423</v>
      </c>
      <c r="BM172" s="153" t="s">
        <v>1860</v>
      </c>
    </row>
    <row r="173" spans="2:65" s="1" customFormat="1" ht="16.5" customHeight="1">
      <c r="B173" s="140"/>
      <c r="C173" s="155" t="s">
        <v>354</v>
      </c>
      <c r="D173" s="155" t="s">
        <v>220</v>
      </c>
      <c r="E173" s="156" t="s">
        <v>1861</v>
      </c>
      <c r="F173" s="157" t="s">
        <v>1862</v>
      </c>
      <c r="G173" s="158" t="s">
        <v>253</v>
      </c>
      <c r="H173" s="159">
        <v>100</v>
      </c>
      <c r="I173" s="160"/>
      <c r="J173" s="161">
        <f t="shared" si="10"/>
        <v>0</v>
      </c>
      <c r="K173" s="162"/>
      <c r="L173" s="163"/>
      <c r="M173" s="164" t="s">
        <v>1</v>
      </c>
      <c r="N173" s="165" t="s">
        <v>39</v>
      </c>
      <c r="P173" s="151">
        <f t="shared" si="11"/>
        <v>0</v>
      </c>
      <c r="Q173" s="151">
        <v>1.4999999999999999E-4</v>
      </c>
      <c r="R173" s="151">
        <f t="shared" si="12"/>
        <v>1.4999999999999999E-2</v>
      </c>
      <c r="S173" s="151">
        <v>0</v>
      </c>
      <c r="T173" s="152">
        <f t="shared" si="13"/>
        <v>0</v>
      </c>
      <c r="AR173" s="153" t="s">
        <v>696</v>
      </c>
      <c r="AT173" s="153" t="s">
        <v>220</v>
      </c>
      <c r="AU173" s="153" t="s">
        <v>85</v>
      </c>
      <c r="AY173" s="14" t="s">
        <v>160</v>
      </c>
      <c r="BE173" s="154">
        <f t="shared" si="14"/>
        <v>0</v>
      </c>
      <c r="BF173" s="154">
        <f t="shared" si="15"/>
        <v>0</v>
      </c>
      <c r="BG173" s="154">
        <f t="shared" si="16"/>
        <v>0</v>
      </c>
      <c r="BH173" s="154">
        <f t="shared" si="17"/>
        <v>0</v>
      </c>
      <c r="BI173" s="154">
        <f t="shared" si="18"/>
        <v>0</v>
      </c>
      <c r="BJ173" s="14" t="s">
        <v>85</v>
      </c>
      <c r="BK173" s="154">
        <f t="shared" si="19"/>
        <v>0</v>
      </c>
      <c r="BL173" s="14" t="s">
        <v>696</v>
      </c>
      <c r="BM173" s="153" t="s">
        <v>1863</v>
      </c>
    </row>
    <row r="174" spans="2:65" s="1" customFormat="1" ht="16.5" customHeight="1">
      <c r="B174" s="140"/>
      <c r="C174" s="141" t="s">
        <v>358</v>
      </c>
      <c r="D174" s="141" t="s">
        <v>162</v>
      </c>
      <c r="E174" s="142" t="s">
        <v>1696</v>
      </c>
      <c r="F174" s="143" t="s">
        <v>1864</v>
      </c>
      <c r="G174" s="144" t="s">
        <v>269</v>
      </c>
      <c r="H174" s="145">
        <v>1</v>
      </c>
      <c r="I174" s="146"/>
      <c r="J174" s="147">
        <f t="shared" si="10"/>
        <v>0</v>
      </c>
      <c r="K174" s="148"/>
      <c r="L174" s="29"/>
      <c r="M174" s="149" t="s">
        <v>1</v>
      </c>
      <c r="N174" s="150" t="s">
        <v>39</v>
      </c>
      <c r="P174" s="151">
        <f t="shared" si="11"/>
        <v>0</v>
      </c>
      <c r="Q174" s="151">
        <v>0</v>
      </c>
      <c r="R174" s="151">
        <f t="shared" si="12"/>
        <v>0</v>
      </c>
      <c r="S174" s="151">
        <v>0</v>
      </c>
      <c r="T174" s="152">
        <f t="shared" si="13"/>
        <v>0</v>
      </c>
      <c r="AR174" s="153" t="s">
        <v>423</v>
      </c>
      <c r="AT174" s="153" t="s">
        <v>162</v>
      </c>
      <c r="AU174" s="153" t="s">
        <v>85</v>
      </c>
      <c r="AY174" s="14" t="s">
        <v>160</v>
      </c>
      <c r="BE174" s="154">
        <f t="shared" si="14"/>
        <v>0</v>
      </c>
      <c r="BF174" s="154">
        <f t="shared" si="15"/>
        <v>0</v>
      </c>
      <c r="BG174" s="154">
        <f t="shared" si="16"/>
        <v>0</v>
      </c>
      <c r="BH174" s="154">
        <f t="shared" si="17"/>
        <v>0</v>
      </c>
      <c r="BI174" s="154">
        <f t="shared" si="18"/>
        <v>0</v>
      </c>
      <c r="BJ174" s="14" t="s">
        <v>85</v>
      </c>
      <c r="BK174" s="154">
        <f t="shared" si="19"/>
        <v>0</v>
      </c>
      <c r="BL174" s="14" t="s">
        <v>423</v>
      </c>
      <c r="BM174" s="153" t="s">
        <v>1865</v>
      </c>
    </row>
    <row r="175" spans="2:65" s="1" customFormat="1" ht="24.25" customHeight="1">
      <c r="B175" s="140"/>
      <c r="C175" s="141" t="s">
        <v>362</v>
      </c>
      <c r="D175" s="141" t="s">
        <v>162</v>
      </c>
      <c r="E175" s="142" t="s">
        <v>1866</v>
      </c>
      <c r="F175" s="143" t="s">
        <v>1867</v>
      </c>
      <c r="G175" s="144" t="s">
        <v>1868</v>
      </c>
      <c r="H175" s="145">
        <v>1</v>
      </c>
      <c r="I175" s="146"/>
      <c r="J175" s="147">
        <f t="shared" si="10"/>
        <v>0</v>
      </c>
      <c r="K175" s="148"/>
      <c r="L175" s="29"/>
      <c r="M175" s="149" t="s">
        <v>1</v>
      </c>
      <c r="N175" s="150" t="s">
        <v>39</v>
      </c>
      <c r="P175" s="151">
        <f t="shared" si="11"/>
        <v>0</v>
      </c>
      <c r="Q175" s="151">
        <v>0</v>
      </c>
      <c r="R175" s="151">
        <f t="shared" si="12"/>
        <v>0</v>
      </c>
      <c r="S175" s="151">
        <v>0</v>
      </c>
      <c r="T175" s="152">
        <f t="shared" si="13"/>
        <v>0</v>
      </c>
      <c r="AR175" s="153" t="s">
        <v>423</v>
      </c>
      <c r="AT175" s="153" t="s">
        <v>162</v>
      </c>
      <c r="AU175" s="153" t="s">
        <v>85</v>
      </c>
      <c r="AY175" s="14" t="s">
        <v>160</v>
      </c>
      <c r="BE175" s="154">
        <f t="shared" si="14"/>
        <v>0</v>
      </c>
      <c r="BF175" s="154">
        <f t="shared" si="15"/>
        <v>0</v>
      </c>
      <c r="BG175" s="154">
        <f t="shared" si="16"/>
        <v>0</v>
      </c>
      <c r="BH175" s="154">
        <f t="shared" si="17"/>
        <v>0</v>
      </c>
      <c r="BI175" s="154">
        <f t="shared" si="18"/>
        <v>0</v>
      </c>
      <c r="BJ175" s="14" t="s">
        <v>85</v>
      </c>
      <c r="BK175" s="154">
        <f t="shared" si="19"/>
        <v>0</v>
      </c>
      <c r="BL175" s="14" t="s">
        <v>423</v>
      </c>
      <c r="BM175" s="153" t="s">
        <v>1869</v>
      </c>
    </row>
    <row r="176" spans="2:65" s="1" customFormat="1" ht="33" customHeight="1">
      <c r="B176" s="140"/>
      <c r="C176" s="141" t="s">
        <v>366</v>
      </c>
      <c r="D176" s="141" t="s">
        <v>162</v>
      </c>
      <c r="E176" s="142" t="s">
        <v>1699</v>
      </c>
      <c r="F176" s="143" t="s">
        <v>1700</v>
      </c>
      <c r="G176" s="144" t="s">
        <v>523</v>
      </c>
      <c r="H176" s="166"/>
      <c r="I176" s="146"/>
      <c r="J176" s="147">
        <f t="shared" si="10"/>
        <v>0</v>
      </c>
      <c r="K176" s="148"/>
      <c r="L176" s="29"/>
      <c r="M176" s="149" t="s">
        <v>1</v>
      </c>
      <c r="N176" s="150" t="s">
        <v>39</v>
      </c>
      <c r="P176" s="151">
        <f t="shared" si="11"/>
        <v>0</v>
      </c>
      <c r="Q176" s="151">
        <v>0</v>
      </c>
      <c r="R176" s="151">
        <f t="shared" si="12"/>
        <v>0</v>
      </c>
      <c r="S176" s="151">
        <v>0</v>
      </c>
      <c r="T176" s="152">
        <f t="shared" si="13"/>
        <v>0</v>
      </c>
      <c r="AR176" s="153" t="s">
        <v>423</v>
      </c>
      <c r="AT176" s="153" t="s">
        <v>162</v>
      </c>
      <c r="AU176" s="153" t="s">
        <v>85</v>
      </c>
      <c r="AY176" s="14" t="s">
        <v>160</v>
      </c>
      <c r="BE176" s="154">
        <f t="shared" si="14"/>
        <v>0</v>
      </c>
      <c r="BF176" s="154">
        <f t="shared" si="15"/>
        <v>0</v>
      </c>
      <c r="BG176" s="154">
        <f t="shared" si="16"/>
        <v>0</v>
      </c>
      <c r="BH176" s="154">
        <f t="shared" si="17"/>
        <v>0</v>
      </c>
      <c r="BI176" s="154">
        <f t="shared" si="18"/>
        <v>0</v>
      </c>
      <c r="BJ176" s="14" t="s">
        <v>85</v>
      </c>
      <c r="BK176" s="154">
        <f t="shared" si="19"/>
        <v>0</v>
      </c>
      <c r="BL176" s="14" t="s">
        <v>423</v>
      </c>
      <c r="BM176" s="153" t="s">
        <v>1870</v>
      </c>
    </row>
    <row r="177" spans="2:65" s="1" customFormat="1" ht="16.5" customHeight="1">
      <c r="B177" s="140"/>
      <c r="C177" s="141" t="s">
        <v>370</v>
      </c>
      <c r="D177" s="141" t="s">
        <v>162</v>
      </c>
      <c r="E177" s="142" t="s">
        <v>1705</v>
      </c>
      <c r="F177" s="143" t="s">
        <v>1706</v>
      </c>
      <c r="G177" s="144" t="s">
        <v>523</v>
      </c>
      <c r="H177" s="166"/>
      <c r="I177" s="146"/>
      <c r="J177" s="147">
        <f t="shared" si="10"/>
        <v>0</v>
      </c>
      <c r="K177" s="148"/>
      <c r="L177" s="29"/>
      <c r="M177" s="149" t="s">
        <v>1</v>
      </c>
      <c r="N177" s="150" t="s">
        <v>39</v>
      </c>
      <c r="P177" s="151">
        <f t="shared" si="11"/>
        <v>0</v>
      </c>
      <c r="Q177" s="151">
        <v>0</v>
      </c>
      <c r="R177" s="151">
        <f t="shared" si="12"/>
        <v>0</v>
      </c>
      <c r="S177" s="151">
        <v>0</v>
      </c>
      <c r="T177" s="152">
        <f t="shared" si="13"/>
        <v>0</v>
      </c>
      <c r="AR177" s="153" t="s">
        <v>423</v>
      </c>
      <c r="AT177" s="153" t="s">
        <v>162</v>
      </c>
      <c r="AU177" s="153" t="s">
        <v>85</v>
      </c>
      <c r="AY177" s="14" t="s">
        <v>160</v>
      </c>
      <c r="BE177" s="154">
        <f t="shared" si="14"/>
        <v>0</v>
      </c>
      <c r="BF177" s="154">
        <f t="shared" si="15"/>
        <v>0</v>
      </c>
      <c r="BG177" s="154">
        <f t="shared" si="16"/>
        <v>0</v>
      </c>
      <c r="BH177" s="154">
        <f t="shared" si="17"/>
        <v>0</v>
      </c>
      <c r="BI177" s="154">
        <f t="shared" si="18"/>
        <v>0</v>
      </c>
      <c r="BJ177" s="14" t="s">
        <v>85</v>
      </c>
      <c r="BK177" s="154">
        <f t="shared" si="19"/>
        <v>0</v>
      </c>
      <c r="BL177" s="14" t="s">
        <v>423</v>
      </c>
      <c r="BM177" s="153" t="s">
        <v>1871</v>
      </c>
    </row>
    <row r="178" spans="2:65" s="1" customFormat="1" ht="16.5" customHeight="1">
      <c r="B178" s="140"/>
      <c r="C178" s="141" t="s">
        <v>374</v>
      </c>
      <c r="D178" s="141" t="s">
        <v>162</v>
      </c>
      <c r="E178" s="142" t="s">
        <v>1711</v>
      </c>
      <c r="F178" s="143" t="s">
        <v>1712</v>
      </c>
      <c r="G178" s="144" t="s">
        <v>523</v>
      </c>
      <c r="H178" s="166"/>
      <c r="I178" s="146"/>
      <c r="J178" s="147">
        <f t="shared" si="10"/>
        <v>0</v>
      </c>
      <c r="K178" s="148"/>
      <c r="L178" s="29"/>
      <c r="M178" s="149" t="s">
        <v>1</v>
      </c>
      <c r="N178" s="150" t="s">
        <v>39</v>
      </c>
      <c r="P178" s="151">
        <f t="shared" si="11"/>
        <v>0</v>
      </c>
      <c r="Q178" s="151">
        <v>0</v>
      </c>
      <c r="R178" s="151">
        <f t="shared" si="12"/>
        <v>0</v>
      </c>
      <c r="S178" s="151">
        <v>0</v>
      </c>
      <c r="T178" s="152">
        <f t="shared" si="13"/>
        <v>0</v>
      </c>
      <c r="AR178" s="153" t="s">
        <v>696</v>
      </c>
      <c r="AT178" s="153" t="s">
        <v>162</v>
      </c>
      <c r="AU178" s="153" t="s">
        <v>85</v>
      </c>
      <c r="AY178" s="14" t="s">
        <v>160</v>
      </c>
      <c r="BE178" s="154">
        <f t="shared" si="14"/>
        <v>0</v>
      </c>
      <c r="BF178" s="154">
        <f t="shared" si="15"/>
        <v>0</v>
      </c>
      <c r="BG178" s="154">
        <f t="shared" si="16"/>
        <v>0</v>
      </c>
      <c r="BH178" s="154">
        <f t="shared" si="17"/>
        <v>0</v>
      </c>
      <c r="BI178" s="154">
        <f t="shared" si="18"/>
        <v>0</v>
      </c>
      <c r="BJ178" s="14" t="s">
        <v>85</v>
      </c>
      <c r="BK178" s="154">
        <f t="shared" si="19"/>
        <v>0</v>
      </c>
      <c r="BL178" s="14" t="s">
        <v>696</v>
      </c>
      <c r="BM178" s="153" t="s">
        <v>1872</v>
      </c>
    </row>
    <row r="179" spans="2:65" s="1" customFormat="1" ht="16.5" customHeight="1">
      <c r="B179" s="140"/>
      <c r="C179" s="141" t="s">
        <v>378</v>
      </c>
      <c r="D179" s="141" t="s">
        <v>162</v>
      </c>
      <c r="E179" s="142" t="s">
        <v>1714</v>
      </c>
      <c r="F179" s="143" t="s">
        <v>1715</v>
      </c>
      <c r="G179" s="144" t="s">
        <v>523</v>
      </c>
      <c r="H179" s="166"/>
      <c r="I179" s="146"/>
      <c r="J179" s="147">
        <f t="shared" si="10"/>
        <v>0</v>
      </c>
      <c r="K179" s="148"/>
      <c r="L179" s="29"/>
      <c r="M179" s="149" t="s">
        <v>1</v>
      </c>
      <c r="N179" s="150" t="s">
        <v>39</v>
      </c>
      <c r="P179" s="151">
        <f t="shared" si="11"/>
        <v>0</v>
      </c>
      <c r="Q179" s="151">
        <v>0</v>
      </c>
      <c r="R179" s="151">
        <f t="shared" si="12"/>
        <v>0</v>
      </c>
      <c r="S179" s="151">
        <v>0</v>
      </c>
      <c r="T179" s="152">
        <f t="shared" si="13"/>
        <v>0</v>
      </c>
      <c r="AR179" s="153" t="s">
        <v>423</v>
      </c>
      <c r="AT179" s="153" t="s">
        <v>162</v>
      </c>
      <c r="AU179" s="153" t="s">
        <v>85</v>
      </c>
      <c r="AY179" s="14" t="s">
        <v>160</v>
      </c>
      <c r="BE179" s="154">
        <f t="shared" si="14"/>
        <v>0</v>
      </c>
      <c r="BF179" s="154">
        <f t="shared" si="15"/>
        <v>0</v>
      </c>
      <c r="BG179" s="154">
        <f t="shared" si="16"/>
        <v>0</v>
      </c>
      <c r="BH179" s="154">
        <f t="shared" si="17"/>
        <v>0</v>
      </c>
      <c r="BI179" s="154">
        <f t="shared" si="18"/>
        <v>0</v>
      </c>
      <c r="BJ179" s="14" t="s">
        <v>85</v>
      </c>
      <c r="BK179" s="154">
        <f t="shared" si="19"/>
        <v>0</v>
      </c>
      <c r="BL179" s="14" t="s">
        <v>423</v>
      </c>
      <c r="BM179" s="153" t="s">
        <v>1873</v>
      </c>
    </row>
    <row r="180" spans="2:65" s="11" customFormat="1" ht="22.75" customHeight="1">
      <c r="B180" s="128"/>
      <c r="D180" s="129" t="s">
        <v>72</v>
      </c>
      <c r="E180" s="138" t="s">
        <v>1874</v>
      </c>
      <c r="F180" s="138" t="s">
        <v>1875</v>
      </c>
      <c r="I180" s="131"/>
      <c r="J180" s="139">
        <f>BK180</f>
        <v>0</v>
      </c>
      <c r="L180" s="128"/>
      <c r="M180" s="133"/>
      <c r="P180" s="134">
        <f>SUM(P181:P182)</f>
        <v>0</v>
      </c>
      <c r="R180" s="134">
        <f>SUM(R181:R182)</f>
        <v>0</v>
      </c>
      <c r="T180" s="135">
        <f>SUM(T181:T182)</f>
        <v>0</v>
      </c>
      <c r="AR180" s="129" t="s">
        <v>171</v>
      </c>
      <c r="AT180" s="136" t="s">
        <v>72</v>
      </c>
      <c r="AU180" s="136" t="s">
        <v>80</v>
      </c>
      <c r="AY180" s="129" t="s">
        <v>160</v>
      </c>
      <c r="BK180" s="137">
        <f>SUM(BK181:BK182)</f>
        <v>0</v>
      </c>
    </row>
    <row r="181" spans="2:65" s="1" customFormat="1" ht="37.75" customHeight="1">
      <c r="B181" s="140"/>
      <c r="C181" s="141" t="s">
        <v>382</v>
      </c>
      <c r="D181" s="141" t="s">
        <v>162</v>
      </c>
      <c r="E181" s="142" t="s">
        <v>1876</v>
      </c>
      <c r="F181" s="143" t="s">
        <v>1877</v>
      </c>
      <c r="G181" s="144" t="s">
        <v>1878</v>
      </c>
      <c r="H181" s="145">
        <v>6</v>
      </c>
      <c r="I181" s="146"/>
      <c r="J181" s="147">
        <f>ROUND(I181*H181,2)</f>
        <v>0</v>
      </c>
      <c r="K181" s="148"/>
      <c r="L181" s="29"/>
      <c r="M181" s="149" t="s">
        <v>1</v>
      </c>
      <c r="N181" s="150" t="s">
        <v>39</v>
      </c>
      <c r="P181" s="151">
        <f>O181*H181</f>
        <v>0</v>
      </c>
      <c r="Q181" s="151">
        <v>0</v>
      </c>
      <c r="R181" s="151">
        <f>Q181*H181</f>
        <v>0</v>
      </c>
      <c r="S181" s="151">
        <v>0</v>
      </c>
      <c r="T181" s="152">
        <f>S181*H181</f>
        <v>0</v>
      </c>
      <c r="AR181" s="153" t="s">
        <v>423</v>
      </c>
      <c r="AT181" s="153" t="s">
        <v>162</v>
      </c>
      <c r="AU181" s="153" t="s">
        <v>85</v>
      </c>
      <c r="AY181" s="14" t="s">
        <v>160</v>
      </c>
      <c r="BE181" s="154">
        <f>IF(N181="základná",J181,0)</f>
        <v>0</v>
      </c>
      <c r="BF181" s="154">
        <f>IF(N181="znížená",J181,0)</f>
        <v>0</v>
      </c>
      <c r="BG181" s="154">
        <f>IF(N181="zákl. prenesená",J181,0)</f>
        <v>0</v>
      </c>
      <c r="BH181" s="154">
        <f>IF(N181="zníž. prenesená",J181,0)</f>
        <v>0</v>
      </c>
      <c r="BI181" s="154">
        <f>IF(N181="nulová",J181,0)</f>
        <v>0</v>
      </c>
      <c r="BJ181" s="14" t="s">
        <v>85</v>
      </c>
      <c r="BK181" s="154">
        <f>ROUND(I181*H181,2)</f>
        <v>0</v>
      </c>
      <c r="BL181" s="14" t="s">
        <v>423</v>
      </c>
      <c r="BM181" s="153" t="s">
        <v>1879</v>
      </c>
    </row>
    <row r="182" spans="2:65" s="1" customFormat="1" ht="44.25" customHeight="1">
      <c r="B182" s="140"/>
      <c r="C182" s="141" t="s">
        <v>386</v>
      </c>
      <c r="D182" s="141" t="s">
        <v>162</v>
      </c>
      <c r="E182" s="142" t="s">
        <v>1880</v>
      </c>
      <c r="F182" s="143" t="s">
        <v>1881</v>
      </c>
      <c r="G182" s="144" t="s">
        <v>1882</v>
      </c>
      <c r="H182" s="145">
        <v>10</v>
      </c>
      <c r="I182" s="146"/>
      <c r="J182" s="147">
        <f>ROUND(I182*H182,2)</f>
        <v>0</v>
      </c>
      <c r="K182" s="148"/>
      <c r="L182" s="29"/>
      <c r="M182" s="149" t="s">
        <v>1</v>
      </c>
      <c r="N182" s="150" t="s">
        <v>39</v>
      </c>
      <c r="P182" s="151">
        <f>O182*H182</f>
        <v>0</v>
      </c>
      <c r="Q182" s="151">
        <v>0</v>
      </c>
      <c r="R182" s="151">
        <f>Q182*H182</f>
        <v>0</v>
      </c>
      <c r="S182" s="151">
        <v>0</v>
      </c>
      <c r="T182" s="152">
        <f>S182*H182</f>
        <v>0</v>
      </c>
      <c r="AR182" s="153" t="s">
        <v>423</v>
      </c>
      <c r="AT182" s="153" t="s">
        <v>162</v>
      </c>
      <c r="AU182" s="153" t="s">
        <v>85</v>
      </c>
      <c r="AY182" s="14" t="s">
        <v>160</v>
      </c>
      <c r="BE182" s="154">
        <f>IF(N182="základná",J182,0)</f>
        <v>0</v>
      </c>
      <c r="BF182" s="154">
        <f>IF(N182="znížená",J182,0)</f>
        <v>0</v>
      </c>
      <c r="BG182" s="154">
        <f>IF(N182="zákl. prenesená",J182,0)</f>
        <v>0</v>
      </c>
      <c r="BH182" s="154">
        <f>IF(N182="zníž. prenesená",J182,0)</f>
        <v>0</v>
      </c>
      <c r="BI182" s="154">
        <f>IF(N182="nulová",J182,0)</f>
        <v>0</v>
      </c>
      <c r="BJ182" s="14" t="s">
        <v>85</v>
      </c>
      <c r="BK182" s="154">
        <f>ROUND(I182*H182,2)</f>
        <v>0</v>
      </c>
      <c r="BL182" s="14" t="s">
        <v>423</v>
      </c>
      <c r="BM182" s="153" t="s">
        <v>1883</v>
      </c>
    </row>
    <row r="183" spans="2:65" s="11" customFormat="1" ht="26" customHeight="1">
      <c r="B183" s="128"/>
      <c r="D183" s="129" t="s">
        <v>72</v>
      </c>
      <c r="E183" s="130" t="s">
        <v>1295</v>
      </c>
      <c r="F183" s="130" t="s">
        <v>1296</v>
      </c>
      <c r="I183" s="131"/>
      <c r="J183" s="132">
        <f>BK183</f>
        <v>0</v>
      </c>
      <c r="L183" s="128"/>
      <c r="M183" s="133"/>
      <c r="P183" s="134">
        <f>SUM(P184:P185)</f>
        <v>0</v>
      </c>
      <c r="R183" s="134">
        <f>SUM(R184:R185)</f>
        <v>0</v>
      </c>
      <c r="T183" s="135">
        <f>SUM(T184:T185)</f>
        <v>0</v>
      </c>
      <c r="AR183" s="129" t="s">
        <v>166</v>
      </c>
      <c r="AT183" s="136" t="s">
        <v>72</v>
      </c>
      <c r="AU183" s="136" t="s">
        <v>73</v>
      </c>
      <c r="AY183" s="129" t="s">
        <v>160</v>
      </c>
      <c r="BK183" s="137">
        <f>SUM(BK184:BK185)</f>
        <v>0</v>
      </c>
    </row>
    <row r="184" spans="2:65" s="1" customFormat="1" ht="33" customHeight="1">
      <c r="B184" s="140"/>
      <c r="C184" s="141" t="s">
        <v>390</v>
      </c>
      <c r="D184" s="141" t="s">
        <v>162</v>
      </c>
      <c r="E184" s="142" t="s">
        <v>1717</v>
      </c>
      <c r="F184" s="143" t="s">
        <v>1718</v>
      </c>
      <c r="G184" s="144" t="s">
        <v>1299</v>
      </c>
      <c r="H184" s="145">
        <v>20</v>
      </c>
      <c r="I184" s="146"/>
      <c r="J184" s="147">
        <f>ROUND(I184*H184,2)</f>
        <v>0</v>
      </c>
      <c r="K184" s="148"/>
      <c r="L184" s="29"/>
      <c r="M184" s="149" t="s">
        <v>1</v>
      </c>
      <c r="N184" s="150" t="s">
        <v>39</v>
      </c>
      <c r="P184" s="151">
        <f>O184*H184</f>
        <v>0</v>
      </c>
      <c r="Q184" s="151">
        <v>0</v>
      </c>
      <c r="R184" s="151">
        <f>Q184*H184</f>
        <v>0</v>
      </c>
      <c r="S184" s="151">
        <v>0</v>
      </c>
      <c r="T184" s="152">
        <f>S184*H184</f>
        <v>0</v>
      </c>
      <c r="AR184" s="153" t="s">
        <v>1719</v>
      </c>
      <c r="AT184" s="153" t="s">
        <v>162</v>
      </c>
      <c r="AU184" s="153" t="s">
        <v>80</v>
      </c>
      <c r="AY184" s="14" t="s">
        <v>160</v>
      </c>
      <c r="BE184" s="154">
        <f>IF(N184="základná",J184,0)</f>
        <v>0</v>
      </c>
      <c r="BF184" s="154">
        <f>IF(N184="znížená",J184,0)</f>
        <v>0</v>
      </c>
      <c r="BG184" s="154">
        <f>IF(N184="zákl. prenesená",J184,0)</f>
        <v>0</v>
      </c>
      <c r="BH184" s="154">
        <f>IF(N184="zníž. prenesená",J184,0)</f>
        <v>0</v>
      </c>
      <c r="BI184" s="154">
        <f>IF(N184="nulová",J184,0)</f>
        <v>0</v>
      </c>
      <c r="BJ184" s="14" t="s">
        <v>85</v>
      </c>
      <c r="BK184" s="154">
        <f>ROUND(I184*H184,2)</f>
        <v>0</v>
      </c>
      <c r="BL184" s="14" t="s">
        <v>1719</v>
      </c>
      <c r="BM184" s="153" t="s">
        <v>1884</v>
      </c>
    </row>
    <row r="185" spans="2:65" s="1" customFormat="1" ht="37.75" customHeight="1">
      <c r="B185" s="140"/>
      <c r="C185" s="141" t="s">
        <v>394</v>
      </c>
      <c r="D185" s="141" t="s">
        <v>162</v>
      </c>
      <c r="E185" s="142" t="s">
        <v>1721</v>
      </c>
      <c r="F185" s="143" t="s">
        <v>1722</v>
      </c>
      <c r="G185" s="144" t="s">
        <v>1299</v>
      </c>
      <c r="H185" s="145">
        <v>10</v>
      </c>
      <c r="I185" s="146"/>
      <c r="J185" s="147">
        <f>ROUND(I185*H185,2)</f>
        <v>0</v>
      </c>
      <c r="K185" s="148"/>
      <c r="L185" s="29"/>
      <c r="M185" s="167" t="s">
        <v>1</v>
      </c>
      <c r="N185" s="168" t="s">
        <v>39</v>
      </c>
      <c r="O185" s="169"/>
      <c r="P185" s="170">
        <f>O185*H185</f>
        <v>0</v>
      </c>
      <c r="Q185" s="170">
        <v>0</v>
      </c>
      <c r="R185" s="170">
        <f>Q185*H185</f>
        <v>0</v>
      </c>
      <c r="S185" s="170">
        <v>0</v>
      </c>
      <c r="T185" s="171">
        <f>S185*H185</f>
        <v>0</v>
      </c>
      <c r="AR185" s="153" t="s">
        <v>423</v>
      </c>
      <c r="AT185" s="153" t="s">
        <v>162</v>
      </c>
      <c r="AU185" s="153" t="s">
        <v>80</v>
      </c>
      <c r="AY185" s="14" t="s">
        <v>160</v>
      </c>
      <c r="BE185" s="154">
        <f>IF(N185="základná",J185,0)</f>
        <v>0</v>
      </c>
      <c r="BF185" s="154">
        <f>IF(N185="znížená",J185,0)</f>
        <v>0</v>
      </c>
      <c r="BG185" s="154">
        <f>IF(N185="zákl. prenesená",J185,0)</f>
        <v>0</v>
      </c>
      <c r="BH185" s="154">
        <f>IF(N185="zníž. prenesená",J185,0)</f>
        <v>0</v>
      </c>
      <c r="BI185" s="154">
        <f>IF(N185="nulová",J185,0)</f>
        <v>0</v>
      </c>
      <c r="BJ185" s="14" t="s">
        <v>85</v>
      </c>
      <c r="BK185" s="154">
        <f>ROUND(I185*H185,2)</f>
        <v>0</v>
      </c>
      <c r="BL185" s="14" t="s">
        <v>423</v>
      </c>
      <c r="BM185" s="153" t="s">
        <v>1885</v>
      </c>
    </row>
    <row r="186" spans="2:65" s="1" customFormat="1" ht="7" customHeight="1">
      <c r="B186" s="44"/>
      <c r="C186" s="45"/>
      <c r="D186" s="45"/>
      <c r="E186" s="45"/>
      <c r="F186" s="45"/>
      <c r="G186" s="45"/>
      <c r="H186" s="45"/>
      <c r="I186" s="45"/>
      <c r="J186" s="45"/>
      <c r="K186" s="45"/>
      <c r="L186" s="29"/>
    </row>
  </sheetData>
  <autoFilter ref="C123:K185" xr:uid="{00000000-0009-0000-0000-000005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71"/>
  <sheetViews>
    <sheetView showGridLines="0" workbookViewId="0">
      <selection activeCell="J16" sqref="J16"/>
    </sheetView>
  </sheetViews>
  <sheetFormatPr baseColWidth="10" defaultColWidth="8.75" defaultRowHeight="11"/>
  <cols>
    <col min="1" max="1" width="8.25" customWidth="1"/>
    <col min="2" max="2" width="1.25" customWidth="1"/>
    <col min="3" max="3" width="4" customWidth="1"/>
    <col min="4" max="4" width="4.25" customWidth="1"/>
    <col min="5" max="5" width="17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4" t="s">
        <v>101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2:46" ht="25" customHeight="1">
      <c r="B4" s="17"/>
      <c r="D4" s="18" t="s">
        <v>108</v>
      </c>
      <c r="L4" s="17"/>
      <c r="M4" s="92" t="s">
        <v>9</v>
      </c>
      <c r="AT4" s="14" t="s">
        <v>3</v>
      </c>
    </row>
    <row r="5" spans="2:46" ht="7" customHeight="1">
      <c r="B5" s="17"/>
      <c r="L5" s="17"/>
    </row>
    <row r="6" spans="2:46" ht="12" customHeight="1">
      <c r="B6" s="17"/>
      <c r="D6" s="24" t="s">
        <v>15</v>
      </c>
      <c r="L6" s="17"/>
    </row>
    <row r="7" spans="2:46" ht="16.5" customHeight="1">
      <c r="B7" s="17"/>
      <c r="E7" s="230" t="str">
        <f>'Rekapitulácia stavby'!K6</f>
        <v>Prístavba lezeckého centra HK Neolit</v>
      </c>
      <c r="F7" s="231"/>
      <c r="G7" s="231"/>
      <c r="H7" s="231"/>
      <c r="L7" s="17"/>
    </row>
    <row r="8" spans="2:46" ht="12" customHeight="1">
      <c r="B8" s="17"/>
      <c r="D8" s="24" t="s">
        <v>109</v>
      </c>
      <c r="L8" s="17"/>
    </row>
    <row r="9" spans="2:46" s="1" customFormat="1" ht="16.5" customHeight="1">
      <c r="B9" s="29"/>
      <c r="E9" s="230" t="s">
        <v>110</v>
      </c>
      <c r="F9" s="229"/>
      <c r="G9" s="229"/>
      <c r="H9" s="229"/>
      <c r="L9" s="29"/>
    </row>
    <row r="10" spans="2:46" s="1" customFormat="1" ht="12" customHeight="1">
      <c r="B10" s="29"/>
      <c r="D10" s="24" t="s">
        <v>111</v>
      </c>
      <c r="L10" s="29"/>
    </row>
    <row r="11" spans="2:46" s="1" customFormat="1" ht="16.5" customHeight="1">
      <c r="B11" s="29"/>
      <c r="E11" s="220" t="s">
        <v>1886</v>
      </c>
      <c r="F11" s="229"/>
      <c r="G11" s="229"/>
      <c r="H11" s="229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>
      <c r="B14" s="29"/>
      <c r="D14" s="24" t="s">
        <v>19</v>
      </c>
      <c r="F14" s="22" t="s">
        <v>20</v>
      </c>
      <c r="I14" s="24" t="s">
        <v>21</v>
      </c>
      <c r="J14" s="52">
        <f>'Rekapitulácia stavby'!AN8</f>
        <v>46086</v>
      </c>
      <c r="L14" s="29"/>
    </row>
    <row r="15" spans="2:46" s="1" customFormat="1" ht="10.75" customHeight="1">
      <c r="B15" s="29"/>
      <c r="L15" s="29"/>
    </row>
    <row r="16" spans="2:46" s="1" customFormat="1" ht="12" customHeight="1">
      <c r="B16" s="29"/>
      <c r="D16" s="24" t="s">
        <v>22</v>
      </c>
      <c r="I16" s="24" t="s">
        <v>23</v>
      </c>
      <c r="J16" s="182">
        <v>42070643</v>
      </c>
      <c r="L16" s="29"/>
    </row>
    <row r="17" spans="2:12" s="1" customFormat="1" ht="18" customHeight="1">
      <c r="B17" s="29"/>
      <c r="E17" s="22" t="s">
        <v>2541</v>
      </c>
      <c r="I17" s="24" t="s">
        <v>24</v>
      </c>
      <c r="J17" s="22" t="s">
        <v>1</v>
      </c>
      <c r="L17" s="29"/>
    </row>
    <row r="18" spans="2:12" s="1" customFormat="1" ht="7" customHeight="1">
      <c r="B18" s="29"/>
      <c r="L18" s="29"/>
    </row>
    <row r="19" spans="2:12" s="1" customFormat="1" ht="12" customHeight="1">
      <c r="B19" s="29"/>
      <c r="D19" s="24" t="s">
        <v>25</v>
      </c>
      <c r="I19" s="24" t="s">
        <v>23</v>
      </c>
      <c r="J19" s="25" t="str">
        <f>'Rekapitulácia stavby'!AN13</f>
        <v>Vyplň údaj</v>
      </c>
      <c r="L19" s="29"/>
    </row>
    <row r="20" spans="2:12" s="1" customFormat="1" ht="18" customHeight="1">
      <c r="B20" s="29"/>
      <c r="E20" s="232" t="str">
        <f>'Rekapitulácia stavby'!E14</f>
        <v>Vyplň údaj</v>
      </c>
      <c r="F20" s="198"/>
      <c r="G20" s="198"/>
      <c r="H20" s="198"/>
      <c r="I20" s="24" t="s">
        <v>24</v>
      </c>
      <c r="J20" s="25" t="str">
        <f>'Rekapitulácia stavby'!AN14</f>
        <v>Vyplň údaj</v>
      </c>
      <c r="L20" s="29"/>
    </row>
    <row r="21" spans="2:12" s="1" customFormat="1" ht="7" customHeight="1">
      <c r="B21" s="29"/>
      <c r="L21" s="29"/>
    </row>
    <row r="22" spans="2:12" s="1" customFormat="1" ht="12" customHeight="1">
      <c r="B22" s="29"/>
      <c r="D22" s="24" t="s">
        <v>27</v>
      </c>
      <c r="I22" s="24" t="s">
        <v>23</v>
      </c>
      <c r="J22" s="22" t="s">
        <v>1</v>
      </c>
      <c r="L22" s="29"/>
    </row>
    <row r="23" spans="2:12" s="1" customFormat="1" ht="18" customHeight="1">
      <c r="B23" s="29"/>
      <c r="E23" s="22" t="s">
        <v>28</v>
      </c>
      <c r="I23" s="24" t="s">
        <v>24</v>
      </c>
      <c r="J23" s="22" t="s">
        <v>1</v>
      </c>
      <c r="L23" s="29"/>
    </row>
    <row r="24" spans="2:12" s="1" customFormat="1" ht="7" customHeight="1">
      <c r="B24" s="29"/>
      <c r="L24" s="29"/>
    </row>
    <row r="25" spans="2:12" s="1" customFormat="1" ht="12" customHeight="1">
      <c r="B25" s="29"/>
      <c r="D25" s="24" t="s">
        <v>30</v>
      </c>
      <c r="I25" s="24" t="s">
        <v>23</v>
      </c>
      <c r="J25" s="22" t="str">
        <f>IF('Rekapitulácia stavby'!AN19="","",'Rekapitulácia stavby'!AN19)</f>
        <v/>
      </c>
      <c r="L25" s="29"/>
    </row>
    <row r="26" spans="2:12" s="1" customFormat="1" ht="18" customHeight="1">
      <c r="B26" s="29"/>
      <c r="E26" s="22" t="str">
        <f>IF('Rekapitulácia stavby'!E20="","",'Rekapitulácia stavby'!E20)</f>
        <v xml:space="preserve"> </v>
      </c>
      <c r="I26" s="24" t="s">
        <v>24</v>
      </c>
      <c r="J26" s="22" t="str">
        <f>IF('Rekapitulácia stavby'!AN20="","",'Rekapitulácia stavby'!AN20)</f>
        <v/>
      </c>
      <c r="L26" s="29"/>
    </row>
    <row r="27" spans="2:12" s="1" customFormat="1" ht="7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7" customHeight="1">
      <c r="B30" s="29"/>
      <c r="L30" s="29"/>
    </row>
    <row r="31" spans="2:12" s="1" customFormat="1" ht="7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5" customHeight="1">
      <c r="B32" s="29"/>
      <c r="D32" s="94" t="s">
        <v>33</v>
      </c>
      <c r="J32" s="65">
        <f>ROUND(J127, 2)</f>
        <v>0</v>
      </c>
      <c r="L32" s="29"/>
    </row>
    <row r="33" spans="2:12" s="1" customFormat="1" ht="7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5" customHeight="1">
      <c r="B35" s="29"/>
      <c r="D35" s="95" t="s">
        <v>37</v>
      </c>
      <c r="E35" s="34" t="s">
        <v>38</v>
      </c>
      <c r="F35" s="96">
        <f>ROUND((SUM(BE127:BE270)),  2)</f>
        <v>0</v>
      </c>
      <c r="G35" s="97"/>
      <c r="H35" s="97"/>
      <c r="I35" s="98">
        <v>0.23</v>
      </c>
      <c r="J35" s="96">
        <f>ROUND(((SUM(BE127:BE270))*I35),  2)</f>
        <v>0</v>
      </c>
      <c r="L35" s="29"/>
    </row>
    <row r="36" spans="2:12" s="1" customFormat="1" ht="14.5" customHeight="1">
      <c r="B36" s="29"/>
      <c r="E36" s="34" t="s">
        <v>39</v>
      </c>
      <c r="F36" s="85">
        <f>ROUND((SUM(BF127:BF270)),  2)</f>
        <v>0</v>
      </c>
      <c r="I36" s="99">
        <v>0.23</v>
      </c>
      <c r="J36" s="85">
        <f>ROUND(((SUM(BF127:BF270))*I36),  2)</f>
        <v>0</v>
      </c>
      <c r="L36" s="29"/>
    </row>
    <row r="37" spans="2:12" s="1" customFormat="1" ht="14.5" hidden="1" customHeight="1">
      <c r="B37" s="29"/>
      <c r="E37" s="24" t="s">
        <v>40</v>
      </c>
      <c r="F37" s="85">
        <f>ROUND((SUM(BG127:BG270)),  2)</f>
        <v>0</v>
      </c>
      <c r="I37" s="99">
        <v>0.23</v>
      </c>
      <c r="J37" s="85">
        <f>0</f>
        <v>0</v>
      </c>
      <c r="L37" s="29"/>
    </row>
    <row r="38" spans="2:12" s="1" customFormat="1" ht="14.5" hidden="1" customHeight="1">
      <c r="B38" s="29"/>
      <c r="E38" s="24" t="s">
        <v>41</v>
      </c>
      <c r="F38" s="85">
        <f>ROUND((SUM(BH127:BH270)),  2)</f>
        <v>0</v>
      </c>
      <c r="I38" s="99">
        <v>0.23</v>
      </c>
      <c r="J38" s="85">
        <f>0</f>
        <v>0</v>
      </c>
      <c r="L38" s="29"/>
    </row>
    <row r="39" spans="2:12" s="1" customFormat="1" ht="14.5" hidden="1" customHeight="1">
      <c r="B39" s="29"/>
      <c r="E39" s="34" t="s">
        <v>42</v>
      </c>
      <c r="F39" s="96">
        <f>ROUND((SUM(BI127:BI270)),  2)</f>
        <v>0</v>
      </c>
      <c r="G39" s="97"/>
      <c r="H39" s="97"/>
      <c r="I39" s="98">
        <v>0</v>
      </c>
      <c r="J39" s="96">
        <f>0</f>
        <v>0</v>
      </c>
      <c r="L39" s="29"/>
    </row>
    <row r="40" spans="2:12" s="1" customFormat="1" ht="7" customHeight="1">
      <c r="B40" s="29"/>
      <c r="L40" s="29"/>
    </row>
    <row r="41" spans="2:12" s="1" customFormat="1" ht="25.5" customHeight="1">
      <c r="B41" s="29"/>
      <c r="C41" s="100"/>
      <c r="D41" s="101" t="s">
        <v>43</v>
      </c>
      <c r="E41" s="56"/>
      <c r="F41" s="56"/>
      <c r="G41" s="102" t="s">
        <v>44</v>
      </c>
      <c r="H41" s="103" t="s">
        <v>45</v>
      </c>
      <c r="I41" s="56"/>
      <c r="J41" s="104">
        <f>SUM(J32:J39)</f>
        <v>0</v>
      </c>
      <c r="K41" s="105"/>
      <c r="L41" s="29"/>
    </row>
    <row r="42" spans="2:12" s="1" customFormat="1" ht="14.5" customHeight="1">
      <c r="B42" s="29"/>
      <c r="L42" s="29"/>
    </row>
    <row r="43" spans="2:12" ht="14.5" customHeight="1">
      <c r="B43" s="17"/>
      <c r="L43" s="17"/>
    </row>
    <row r="44" spans="2:12" ht="14.5" customHeight="1">
      <c r="B44" s="17"/>
      <c r="L44" s="17"/>
    </row>
    <row r="45" spans="2:12" ht="14.5" customHeight="1">
      <c r="B45" s="17"/>
      <c r="L45" s="17"/>
    </row>
    <row r="46" spans="2:12" ht="14.5" customHeight="1">
      <c r="B46" s="17"/>
      <c r="L46" s="17"/>
    </row>
    <row r="47" spans="2:12" ht="14.5" customHeight="1">
      <c r="B47" s="17"/>
      <c r="L47" s="17"/>
    </row>
    <row r="48" spans="2:12" ht="14.5" customHeight="1">
      <c r="B48" s="17"/>
      <c r="L48" s="17"/>
    </row>
    <row r="49" spans="2:12" ht="14.5" customHeight="1">
      <c r="B49" s="17"/>
      <c r="L49" s="17"/>
    </row>
    <row r="50" spans="2:12" s="1" customFormat="1" ht="14.5" customHeight="1">
      <c r="B50" s="29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">
      <c r="B61" s="29"/>
      <c r="D61" s="43" t="s">
        <v>48</v>
      </c>
      <c r="E61" s="31"/>
      <c r="F61" s="106" t="s">
        <v>49</v>
      </c>
      <c r="G61" s="43" t="s">
        <v>48</v>
      </c>
      <c r="H61" s="31"/>
      <c r="I61" s="31"/>
      <c r="J61" s="10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">
      <c r="B65" s="29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">
      <c r="B76" s="29"/>
      <c r="D76" s="43" t="s">
        <v>48</v>
      </c>
      <c r="E76" s="31"/>
      <c r="F76" s="106" t="s">
        <v>49</v>
      </c>
      <c r="G76" s="43" t="s">
        <v>48</v>
      </c>
      <c r="H76" s="31"/>
      <c r="I76" s="31"/>
      <c r="J76" s="107" t="s">
        <v>49</v>
      </c>
      <c r="K76" s="31"/>
      <c r="L76" s="29"/>
    </row>
    <row r="77" spans="2:12" s="1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5" customHeight="1">
      <c r="B82" s="29"/>
      <c r="C82" s="18" t="s">
        <v>113</v>
      </c>
      <c r="L82" s="29"/>
    </row>
    <row r="83" spans="2:12" s="1" customFormat="1" ht="7" customHeight="1">
      <c r="B83" s="29"/>
      <c r="L83" s="29"/>
    </row>
    <row r="84" spans="2:12" s="1" customFormat="1" ht="12" customHeight="1">
      <c r="B84" s="29"/>
      <c r="C84" s="24" t="s">
        <v>15</v>
      </c>
      <c r="L84" s="29"/>
    </row>
    <row r="85" spans="2:12" s="1" customFormat="1" ht="16.5" customHeight="1">
      <c r="B85" s="29"/>
      <c r="E85" s="230" t="str">
        <f>E7</f>
        <v>Prístavba lezeckého centra HK Neolit</v>
      </c>
      <c r="F85" s="231"/>
      <c r="G85" s="231"/>
      <c r="H85" s="231"/>
      <c r="L85" s="29"/>
    </row>
    <row r="86" spans="2:12" ht="12" customHeight="1">
      <c r="B86" s="17"/>
      <c r="C86" s="24" t="s">
        <v>109</v>
      </c>
      <c r="L86" s="17"/>
    </row>
    <row r="87" spans="2:12" s="1" customFormat="1" ht="16.5" customHeight="1">
      <c r="B87" s="29"/>
      <c r="E87" s="230" t="s">
        <v>110</v>
      </c>
      <c r="F87" s="229"/>
      <c r="G87" s="229"/>
      <c r="H87" s="229"/>
      <c r="L87" s="29"/>
    </row>
    <row r="88" spans="2:12" s="1" customFormat="1" ht="12" customHeight="1">
      <c r="B88" s="29"/>
      <c r="C88" s="24" t="s">
        <v>111</v>
      </c>
      <c r="L88" s="29"/>
    </row>
    <row r="89" spans="2:12" s="1" customFormat="1" ht="16.5" customHeight="1">
      <c r="B89" s="29"/>
      <c r="E89" s="220" t="str">
        <f>E11</f>
        <v>SO 02-6 - MaR</v>
      </c>
      <c r="F89" s="229"/>
      <c r="G89" s="229"/>
      <c r="H89" s="229"/>
      <c r="L89" s="29"/>
    </row>
    <row r="90" spans="2:12" s="1" customFormat="1" ht="7" customHeight="1">
      <c r="B90" s="29"/>
      <c r="L90" s="29"/>
    </row>
    <row r="91" spans="2:12" s="1" customFormat="1" ht="12" customHeight="1">
      <c r="B91" s="29"/>
      <c r="C91" s="24" t="s">
        <v>19</v>
      </c>
      <c r="F91" s="22" t="str">
        <f>F14</f>
        <v>Martin</v>
      </c>
      <c r="I91" s="24" t="s">
        <v>21</v>
      </c>
      <c r="J91" s="52">
        <f>IF(J14="","",J14)</f>
        <v>46086</v>
      </c>
      <c r="L91" s="29"/>
    </row>
    <row r="92" spans="2:12" s="1" customFormat="1" ht="7" customHeight="1">
      <c r="B92" s="29"/>
      <c r="L92" s="29"/>
    </row>
    <row r="93" spans="2:12" s="1" customFormat="1" ht="15.25" customHeight="1">
      <c r="B93" s="29"/>
      <c r="C93" s="24" t="s">
        <v>22</v>
      </c>
      <c r="F93" s="22" t="str">
        <f>E17</f>
        <v>Horolezecký klub NEOLIT, o.z.</v>
      </c>
      <c r="I93" s="24" t="s">
        <v>27</v>
      </c>
      <c r="J93" s="27" t="str">
        <f>E23</f>
        <v>Hplus a.s.</v>
      </c>
      <c r="L93" s="29"/>
    </row>
    <row r="94" spans="2:12" s="1" customFormat="1" ht="15.25" customHeight="1">
      <c r="B94" s="29"/>
      <c r="C94" s="24" t="s">
        <v>25</v>
      </c>
      <c r="F94" s="22" t="str">
        <f>IF(E20="","",E20)</f>
        <v>Vyplň údaj</v>
      </c>
      <c r="I94" s="24" t="s">
        <v>30</v>
      </c>
      <c r="J94" s="27" t="str">
        <f>E26</f>
        <v xml:space="preserve"> </v>
      </c>
      <c r="L94" s="29"/>
    </row>
    <row r="95" spans="2:12" s="1" customFormat="1" ht="10.25" customHeight="1">
      <c r="B95" s="29"/>
      <c r="L95" s="29"/>
    </row>
    <row r="96" spans="2:12" s="1" customFormat="1" ht="29.25" customHeight="1">
      <c r="B96" s="29"/>
      <c r="C96" s="108" t="s">
        <v>114</v>
      </c>
      <c r="D96" s="100"/>
      <c r="E96" s="100"/>
      <c r="F96" s="100"/>
      <c r="G96" s="100"/>
      <c r="H96" s="100"/>
      <c r="I96" s="100"/>
      <c r="J96" s="109" t="s">
        <v>115</v>
      </c>
      <c r="K96" s="100"/>
      <c r="L96" s="29"/>
    </row>
    <row r="97" spans="2:47" s="1" customFormat="1" ht="10.25" customHeight="1">
      <c r="B97" s="29"/>
      <c r="L97" s="29"/>
    </row>
    <row r="98" spans="2:47" s="1" customFormat="1" ht="22.75" customHeight="1">
      <c r="B98" s="29"/>
      <c r="C98" s="110" t="s">
        <v>116</v>
      </c>
      <c r="J98" s="65">
        <f>J127</f>
        <v>0</v>
      </c>
      <c r="L98" s="29"/>
      <c r="AU98" s="14" t="s">
        <v>117</v>
      </c>
    </row>
    <row r="99" spans="2:47" s="8" customFormat="1" ht="25" customHeight="1">
      <c r="B99" s="111"/>
      <c r="D99" s="112" t="s">
        <v>143</v>
      </c>
      <c r="E99" s="113"/>
      <c r="F99" s="113"/>
      <c r="G99" s="113"/>
      <c r="H99" s="113"/>
      <c r="I99" s="113"/>
      <c r="J99" s="114">
        <f>J128</f>
        <v>0</v>
      </c>
      <c r="L99" s="111"/>
    </row>
    <row r="100" spans="2:47" s="9" customFormat="1" ht="20" customHeight="1">
      <c r="B100" s="115"/>
      <c r="D100" s="116" t="s">
        <v>1887</v>
      </c>
      <c r="E100" s="117"/>
      <c r="F100" s="117"/>
      <c r="G100" s="117"/>
      <c r="H100" s="117"/>
      <c r="I100" s="117"/>
      <c r="J100" s="118">
        <f>J129</f>
        <v>0</v>
      </c>
      <c r="L100" s="115"/>
    </row>
    <row r="101" spans="2:47" s="9" customFormat="1" ht="20" customHeight="1">
      <c r="B101" s="115"/>
      <c r="D101" s="116" t="s">
        <v>1888</v>
      </c>
      <c r="E101" s="117"/>
      <c r="F101" s="117"/>
      <c r="G101" s="117"/>
      <c r="H101" s="117"/>
      <c r="I101" s="117"/>
      <c r="J101" s="118">
        <f>J188</f>
        <v>0</v>
      </c>
      <c r="L101" s="115"/>
    </row>
    <row r="102" spans="2:47" s="9" customFormat="1" ht="20" customHeight="1">
      <c r="B102" s="115"/>
      <c r="D102" s="116" t="s">
        <v>1889</v>
      </c>
      <c r="E102" s="117"/>
      <c r="F102" s="117"/>
      <c r="G102" s="117"/>
      <c r="H102" s="117"/>
      <c r="I102" s="117"/>
      <c r="J102" s="118">
        <f>J218</f>
        <v>0</v>
      </c>
      <c r="L102" s="115"/>
    </row>
    <row r="103" spans="2:47" s="9" customFormat="1" ht="20" customHeight="1">
      <c r="B103" s="115"/>
      <c r="D103" s="116" t="s">
        <v>1890</v>
      </c>
      <c r="E103" s="117"/>
      <c r="F103" s="117"/>
      <c r="G103" s="117"/>
      <c r="H103" s="117"/>
      <c r="I103" s="117"/>
      <c r="J103" s="118">
        <f>J236</f>
        <v>0</v>
      </c>
      <c r="L103" s="115"/>
    </row>
    <row r="104" spans="2:47" s="9" customFormat="1" ht="20" customHeight="1">
      <c r="B104" s="115"/>
      <c r="D104" s="116" t="s">
        <v>1891</v>
      </c>
      <c r="E104" s="117"/>
      <c r="F104" s="117"/>
      <c r="G104" s="117"/>
      <c r="H104" s="117"/>
      <c r="I104" s="117"/>
      <c r="J104" s="118">
        <f>J253</f>
        <v>0</v>
      </c>
      <c r="L104" s="115"/>
    </row>
    <row r="105" spans="2:47" s="9" customFormat="1" ht="20" customHeight="1">
      <c r="B105" s="115"/>
      <c r="D105" s="116" t="s">
        <v>1892</v>
      </c>
      <c r="E105" s="117"/>
      <c r="F105" s="117"/>
      <c r="G105" s="117"/>
      <c r="H105" s="117"/>
      <c r="I105" s="117"/>
      <c r="J105" s="118">
        <f>J269</f>
        <v>0</v>
      </c>
      <c r="L105" s="115"/>
    </row>
    <row r="106" spans="2:47" s="1" customFormat="1" ht="21.75" customHeight="1">
      <c r="B106" s="29"/>
      <c r="L106" s="29"/>
    </row>
    <row r="107" spans="2:47" s="1" customFormat="1" ht="7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29"/>
    </row>
    <row r="111" spans="2:47" s="1" customFormat="1" ht="7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29"/>
    </row>
    <row r="112" spans="2:47" s="1" customFormat="1" ht="25" customHeight="1">
      <c r="B112" s="29"/>
      <c r="C112" s="18" t="s">
        <v>146</v>
      </c>
      <c r="L112" s="29"/>
    </row>
    <row r="113" spans="2:63" s="1" customFormat="1" ht="7" customHeight="1">
      <c r="B113" s="29"/>
      <c r="L113" s="29"/>
    </row>
    <row r="114" spans="2:63" s="1" customFormat="1" ht="12" customHeight="1">
      <c r="B114" s="29"/>
      <c r="C114" s="24" t="s">
        <v>15</v>
      </c>
      <c r="L114" s="29"/>
    </row>
    <row r="115" spans="2:63" s="1" customFormat="1" ht="16.5" customHeight="1">
      <c r="B115" s="29"/>
      <c r="E115" s="230" t="str">
        <f>E7</f>
        <v>Prístavba lezeckého centra HK Neolit</v>
      </c>
      <c r="F115" s="231"/>
      <c r="G115" s="231"/>
      <c r="H115" s="231"/>
      <c r="L115" s="29"/>
    </row>
    <row r="116" spans="2:63" ht="12" customHeight="1">
      <c r="B116" s="17"/>
      <c r="C116" s="24" t="s">
        <v>109</v>
      </c>
      <c r="L116" s="17"/>
    </row>
    <row r="117" spans="2:63" s="1" customFormat="1" ht="16.5" customHeight="1">
      <c r="B117" s="29"/>
      <c r="E117" s="230" t="s">
        <v>110</v>
      </c>
      <c r="F117" s="229"/>
      <c r="G117" s="229"/>
      <c r="H117" s="229"/>
      <c r="L117" s="29"/>
    </row>
    <row r="118" spans="2:63" s="1" customFormat="1" ht="12" customHeight="1">
      <c r="B118" s="29"/>
      <c r="C118" s="24" t="s">
        <v>111</v>
      </c>
      <c r="L118" s="29"/>
    </row>
    <row r="119" spans="2:63" s="1" customFormat="1" ht="16.5" customHeight="1">
      <c r="B119" s="29"/>
      <c r="E119" s="220" t="str">
        <f>E11</f>
        <v>SO 02-6 - MaR</v>
      </c>
      <c r="F119" s="229"/>
      <c r="G119" s="229"/>
      <c r="H119" s="229"/>
      <c r="L119" s="29"/>
    </row>
    <row r="120" spans="2:63" s="1" customFormat="1" ht="7" customHeight="1">
      <c r="B120" s="29"/>
      <c r="L120" s="29"/>
    </row>
    <row r="121" spans="2:63" s="1" customFormat="1" ht="12" customHeight="1">
      <c r="B121" s="29"/>
      <c r="C121" s="24" t="s">
        <v>19</v>
      </c>
      <c r="F121" s="22" t="str">
        <f>F14</f>
        <v>Martin</v>
      </c>
      <c r="I121" s="24" t="s">
        <v>21</v>
      </c>
      <c r="J121" s="52">
        <f>IF(J14="","",J14)</f>
        <v>46086</v>
      </c>
      <c r="L121" s="29"/>
    </row>
    <row r="122" spans="2:63" s="1" customFormat="1" ht="7" customHeight="1">
      <c r="B122" s="29"/>
      <c r="L122" s="29"/>
    </row>
    <row r="123" spans="2:63" s="1" customFormat="1" ht="15.25" customHeight="1">
      <c r="B123" s="29"/>
      <c r="C123" s="24" t="s">
        <v>22</v>
      </c>
      <c r="F123" s="22" t="str">
        <f>E17</f>
        <v>Horolezecký klub NEOLIT, o.z.</v>
      </c>
      <c r="I123" s="24" t="s">
        <v>27</v>
      </c>
      <c r="J123" s="27" t="str">
        <f>E23</f>
        <v>Hplus a.s.</v>
      </c>
      <c r="L123" s="29"/>
    </row>
    <row r="124" spans="2:63" s="1" customFormat="1" ht="15.25" customHeight="1">
      <c r="B124" s="29"/>
      <c r="C124" s="24" t="s">
        <v>25</v>
      </c>
      <c r="F124" s="22" t="str">
        <f>IF(E20="","",E20)</f>
        <v>Vyplň údaj</v>
      </c>
      <c r="I124" s="24" t="s">
        <v>30</v>
      </c>
      <c r="J124" s="27" t="str">
        <f>E26</f>
        <v xml:space="preserve"> </v>
      </c>
      <c r="L124" s="29"/>
    </row>
    <row r="125" spans="2:63" s="1" customFormat="1" ht="10.25" customHeight="1">
      <c r="B125" s="29"/>
      <c r="L125" s="29"/>
    </row>
    <row r="126" spans="2:63" s="10" customFormat="1" ht="29.25" customHeight="1">
      <c r="B126" s="119"/>
      <c r="C126" s="120" t="s">
        <v>147</v>
      </c>
      <c r="D126" s="121" t="s">
        <v>58</v>
      </c>
      <c r="E126" s="121" t="s">
        <v>54</v>
      </c>
      <c r="F126" s="121" t="s">
        <v>55</v>
      </c>
      <c r="G126" s="121" t="s">
        <v>148</v>
      </c>
      <c r="H126" s="121" t="s">
        <v>149</v>
      </c>
      <c r="I126" s="121" t="s">
        <v>150</v>
      </c>
      <c r="J126" s="122" t="s">
        <v>115</v>
      </c>
      <c r="K126" s="123" t="s">
        <v>151</v>
      </c>
      <c r="L126" s="119"/>
      <c r="M126" s="58" t="s">
        <v>1</v>
      </c>
      <c r="N126" s="59" t="s">
        <v>37</v>
      </c>
      <c r="O126" s="59" t="s">
        <v>152</v>
      </c>
      <c r="P126" s="59" t="s">
        <v>153</v>
      </c>
      <c r="Q126" s="59" t="s">
        <v>154</v>
      </c>
      <c r="R126" s="59" t="s">
        <v>155</v>
      </c>
      <c r="S126" s="59" t="s">
        <v>156</v>
      </c>
      <c r="T126" s="60" t="s">
        <v>157</v>
      </c>
    </row>
    <row r="127" spans="2:63" s="1" customFormat="1" ht="22.75" customHeight="1">
      <c r="B127" s="29"/>
      <c r="C127" s="63" t="s">
        <v>116</v>
      </c>
      <c r="J127" s="124">
        <f>BK127</f>
        <v>0</v>
      </c>
      <c r="L127" s="29"/>
      <c r="M127" s="61"/>
      <c r="N127" s="53"/>
      <c r="O127" s="53"/>
      <c r="P127" s="125">
        <f>P128</f>
        <v>0</v>
      </c>
      <c r="Q127" s="53"/>
      <c r="R127" s="125">
        <f>R128</f>
        <v>0</v>
      </c>
      <c r="S127" s="53"/>
      <c r="T127" s="126">
        <f>T128</f>
        <v>0</v>
      </c>
      <c r="AT127" s="14" t="s">
        <v>72</v>
      </c>
      <c r="AU127" s="14" t="s">
        <v>117</v>
      </c>
      <c r="BK127" s="127">
        <f>BK128</f>
        <v>0</v>
      </c>
    </row>
    <row r="128" spans="2:63" s="11" customFormat="1" ht="26" customHeight="1">
      <c r="B128" s="128"/>
      <c r="D128" s="129" t="s">
        <v>72</v>
      </c>
      <c r="E128" s="130" t="s">
        <v>220</v>
      </c>
      <c r="F128" s="130" t="s">
        <v>937</v>
      </c>
      <c r="I128" s="131"/>
      <c r="J128" s="132">
        <f>BK128</f>
        <v>0</v>
      </c>
      <c r="L128" s="128"/>
      <c r="M128" s="133"/>
      <c r="P128" s="134">
        <f>P129+P188+P218+P236+P253+P269</f>
        <v>0</v>
      </c>
      <c r="R128" s="134">
        <f>R129+R188+R218+R236+R253+R269</f>
        <v>0</v>
      </c>
      <c r="T128" s="135">
        <f>T129+T188+T218+T236+T253+T269</f>
        <v>0</v>
      </c>
      <c r="AR128" s="129" t="s">
        <v>80</v>
      </c>
      <c r="AT128" s="136" t="s">
        <v>72</v>
      </c>
      <c r="AU128" s="136" t="s">
        <v>73</v>
      </c>
      <c r="AY128" s="129" t="s">
        <v>160</v>
      </c>
      <c r="BK128" s="137">
        <f>BK129+BK188+BK218+BK236+BK253+BK269</f>
        <v>0</v>
      </c>
    </row>
    <row r="129" spans="2:65" s="11" customFormat="1" ht="22.75" customHeight="1">
      <c r="B129" s="128"/>
      <c r="D129" s="129" t="s">
        <v>72</v>
      </c>
      <c r="E129" s="138" t="s">
        <v>1893</v>
      </c>
      <c r="F129" s="138" t="s">
        <v>1894</v>
      </c>
      <c r="I129" s="131"/>
      <c r="J129" s="139">
        <f>BK129</f>
        <v>0</v>
      </c>
      <c r="L129" s="128"/>
      <c r="M129" s="133"/>
      <c r="P129" s="134">
        <f>SUM(P130:P187)</f>
        <v>0</v>
      </c>
      <c r="R129" s="134">
        <f>SUM(R130:R187)</f>
        <v>0</v>
      </c>
      <c r="T129" s="135">
        <f>SUM(T130:T187)</f>
        <v>0</v>
      </c>
      <c r="AR129" s="129" t="s">
        <v>80</v>
      </c>
      <c r="AT129" s="136" t="s">
        <v>72</v>
      </c>
      <c r="AU129" s="136" t="s">
        <v>80</v>
      </c>
      <c r="AY129" s="129" t="s">
        <v>160</v>
      </c>
      <c r="BK129" s="137">
        <f>SUM(BK130:BK187)</f>
        <v>0</v>
      </c>
    </row>
    <row r="130" spans="2:65" s="1" customFormat="1" ht="16.5" customHeight="1">
      <c r="B130" s="140"/>
      <c r="C130" s="155" t="s">
        <v>80</v>
      </c>
      <c r="D130" s="155" t="s">
        <v>220</v>
      </c>
      <c r="E130" s="156" t="s">
        <v>1895</v>
      </c>
      <c r="F130" s="157" t="s">
        <v>1896</v>
      </c>
      <c r="G130" s="158" t="s">
        <v>269</v>
      </c>
      <c r="H130" s="159">
        <v>1</v>
      </c>
      <c r="I130" s="160"/>
      <c r="J130" s="161">
        <f t="shared" ref="J130:J161" si="0">ROUND(I130*H130,2)</f>
        <v>0</v>
      </c>
      <c r="K130" s="162"/>
      <c r="L130" s="163"/>
      <c r="M130" s="164" t="s">
        <v>1</v>
      </c>
      <c r="N130" s="165" t="s">
        <v>39</v>
      </c>
      <c r="P130" s="151">
        <f t="shared" ref="P130:P161" si="1">O130*H130</f>
        <v>0</v>
      </c>
      <c r="Q130" s="151">
        <v>0</v>
      </c>
      <c r="R130" s="151">
        <f t="shared" ref="R130:R161" si="2">Q130*H130</f>
        <v>0</v>
      </c>
      <c r="S130" s="151">
        <v>0</v>
      </c>
      <c r="T130" s="152">
        <f t="shared" ref="T130:T161" si="3">S130*H130</f>
        <v>0</v>
      </c>
      <c r="AR130" s="153" t="s">
        <v>190</v>
      </c>
      <c r="AT130" s="153" t="s">
        <v>220</v>
      </c>
      <c r="AU130" s="153" t="s">
        <v>85</v>
      </c>
      <c r="AY130" s="14" t="s">
        <v>160</v>
      </c>
      <c r="BE130" s="154">
        <f t="shared" ref="BE130:BE161" si="4">IF(N130="základná",J130,0)</f>
        <v>0</v>
      </c>
      <c r="BF130" s="154">
        <f t="shared" ref="BF130:BF161" si="5">IF(N130="znížená",J130,0)</f>
        <v>0</v>
      </c>
      <c r="BG130" s="154">
        <f t="shared" ref="BG130:BG161" si="6">IF(N130="zákl. prenesená",J130,0)</f>
        <v>0</v>
      </c>
      <c r="BH130" s="154">
        <f t="shared" ref="BH130:BH161" si="7">IF(N130="zníž. prenesená",J130,0)</f>
        <v>0</v>
      </c>
      <c r="BI130" s="154">
        <f t="shared" ref="BI130:BI161" si="8">IF(N130="nulová",J130,0)</f>
        <v>0</v>
      </c>
      <c r="BJ130" s="14" t="s">
        <v>85</v>
      </c>
      <c r="BK130" s="154">
        <f t="shared" ref="BK130:BK161" si="9">ROUND(I130*H130,2)</f>
        <v>0</v>
      </c>
      <c r="BL130" s="14" t="s">
        <v>166</v>
      </c>
      <c r="BM130" s="153" t="s">
        <v>1897</v>
      </c>
    </row>
    <row r="131" spans="2:65" s="1" customFormat="1" ht="16.5" customHeight="1">
      <c r="B131" s="140"/>
      <c r="C131" s="155" t="s">
        <v>85</v>
      </c>
      <c r="D131" s="155" t="s">
        <v>220</v>
      </c>
      <c r="E131" s="156" t="s">
        <v>1898</v>
      </c>
      <c r="F131" s="157" t="s">
        <v>1899</v>
      </c>
      <c r="G131" s="158" t="s">
        <v>269</v>
      </c>
      <c r="H131" s="159">
        <v>1</v>
      </c>
      <c r="I131" s="160"/>
      <c r="J131" s="161">
        <f t="shared" si="0"/>
        <v>0</v>
      </c>
      <c r="K131" s="162"/>
      <c r="L131" s="163"/>
      <c r="M131" s="164" t="s">
        <v>1</v>
      </c>
      <c r="N131" s="165" t="s">
        <v>39</v>
      </c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AR131" s="153" t="s">
        <v>190</v>
      </c>
      <c r="AT131" s="153" t="s">
        <v>220</v>
      </c>
      <c r="AU131" s="153" t="s">
        <v>85</v>
      </c>
      <c r="AY131" s="14" t="s">
        <v>160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4" t="s">
        <v>85</v>
      </c>
      <c r="BK131" s="154">
        <f t="shared" si="9"/>
        <v>0</v>
      </c>
      <c r="BL131" s="14" t="s">
        <v>166</v>
      </c>
      <c r="BM131" s="153" t="s">
        <v>1900</v>
      </c>
    </row>
    <row r="132" spans="2:65" s="1" customFormat="1" ht="16.5" customHeight="1">
      <c r="B132" s="140"/>
      <c r="C132" s="155" t="s">
        <v>171</v>
      </c>
      <c r="D132" s="155" t="s">
        <v>220</v>
      </c>
      <c r="E132" s="156" t="s">
        <v>1901</v>
      </c>
      <c r="F132" s="157" t="s">
        <v>1902</v>
      </c>
      <c r="G132" s="158" t="s">
        <v>269</v>
      </c>
      <c r="H132" s="159">
        <v>1</v>
      </c>
      <c r="I132" s="160"/>
      <c r="J132" s="161">
        <f t="shared" si="0"/>
        <v>0</v>
      </c>
      <c r="K132" s="162"/>
      <c r="L132" s="163"/>
      <c r="M132" s="164" t="s">
        <v>1</v>
      </c>
      <c r="N132" s="165" t="s">
        <v>39</v>
      </c>
      <c r="P132" s="151">
        <f t="shared" si="1"/>
        <v>0</v>
      </c>
      <c r="Q132" s="151">
        <v>0</v>
      </c>
      <c r="R132" s="151">
        <f t="shared" si="2"/>
        <v>0</v>
      </c>
      <c r="S132" s="151">
        <v>0</v>
      </c>
      <c r="T132" s="152">
        <f t="shared" si="3"/>
        <v>0</v>
      </c>
      <c r="AR132" s="153" t="s">
        <v>190</v>
      </c>
      <c r="AT132" s="153" t="s">
        <v>220</v>
      </c>
      <c r="AU132" s="153" t="s">
        <v>85</v>
      </c>
      <c r="AY132" s="14" t="s">
        <v>160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4" t="s">
        <v>85</v>
      </c>
      <c r="BK132" s="154">
        <f t="shared" si="9"/>
        <v>0</v>
      </c>
      <c r="BL132" s="14" t="s">
        <v>166</v>
      </c>
      <c r="BM132" s="153" t="s">
        <v>1903</v>
      </c>
    </row>
    <row r="133" spans="2:65" s="1" customFormat="1" ht="16.5" customHeight="1">
      <c r="B133" s="140"/>
      <c r="C133" s="155" t="s">
        <v>166</v>
      </c>
      <c r="D133" s="155" t="s">
        <v>220</v>
      </c>
      <c r="E133" s="156" t="s">
        <v>1904</v>
      </c>
      <c r="F133" s="157" t="s">
        <v>1905</v>
      </c>
      <c r="G133" s="158" t="s">
        <v>269</v>
      </c>
      <c r="H133" s="159">
        <v>1</v>
      </c>
      <c r="I133" s="160"/>
      <c r="J133" s="161">
        <f t="shared" si="0"/>
        <v>0</v>
      </c>
      <c r="K133" s="162"/>
      <c r="L133" s="163"/>
      <c r="M133" s="164" t="s">
        <v>1</v>
      </c>
      <c r="N133" s="165" t="s">
        <v>39</v>
      </c>
      <c r="P133" s="151">
        <f t="shared" si="1"/>
        <v>0</v>
      </c>
      <c r="Q133" s="151">
        <v>0</v>
      </c>
      <c r="R133" s="151">
        <f t="shared" si="2"/>
        <v>0</v>
      </c>
      <c r="S133" s="151">
        <v>0</v>
      </c>
      <c r="T133" s="152">
        <f t="shared" si="3"/>
        <v>0</v>
      </c>
      <c r="AR133" s="153" t="s">
        <v>190</v>
      </c>
      <c r="AT133" s="153" t="s">
        <v>220</v>
      </c>
      <c r="AU133" s="153" t="s">
        <v>85</v>
      </c>
      <c r="AY133" s="14" t="s">
        <v>160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4" t="s">
        <v>85</v>
      </c>
      <c r="BK133" s="154">
        <f t="shared" si="9"/>
        <v>0</v>
      </c>
      <c r="BL133" s="14" t="s">
        <v>166</v>
      </c>
      <c r="BM133" s="153" t="s">
        <v>1906</v>
      </c>
    </row>
    <row r="134" spans="2:65" s="1" customFormat="1" ht="16.5" customHeight="1">
      <c r="B134" s="140"/>
      <c r="C134" s="155" t="s">
        <v>178</v>
      </c>
      <c r="D134" s="155" t="s">
        <v>220</v>
      </c>
      <c r="E134" s="156" t="s">
        <v>1907</v>
      </c>
      <c r="F134" s="157" t="s">
        <v>1908</v>
      </c>
      <c r="G134" s="158" t="s">
        <v>269</v>
      </c>
      <c r="H134" s="159">
        <v>1</v>
      </c>
      <c r="I134" s="160"/>
      <c r="J134" s="161">
        <f t="shared" si="0"/>
        <v>0</v>
      </c>
      <c r="K134" s="162"/>
      <c r="L134" s="163"/>
      <c r="M134" s="164" t="s">
        <v>1</v>
      </c>
      <c r="N134" s="165" t="s">
        <v>39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190</v>
      </c>
      <c r="AT134" s="153" t="s">
        <v>220</v>
      </c>
      <c r="AU134" s="153" t="s">
        <v>85</v>
      </c>
      <c r="AY134" s="14" t="s">
        <v>160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4" t="s">
        <v>85</v>
      </c>
      <c r="BK134" s="154">
        <f t="shared" si="9"/>
        <v>0</v>
      </c>
      <c r="BL134" s="14" t="s">
        <v>166</v>
      </c>
      <c r="BM134" s="153" t="s">
        <v>1909</v>
      </c>
    </row>
    <row r="135" spans="2:65" s="1" customFormat="1" ht="16.5" customHeight="1">
      <c r="B135" s="140"/>
      <c r="C135" s="155" t="s">
        <v>182</v>
      </c>
      <c r="D135" s="155" t="s">
        <v>220</v>
      </c>
      <c r="E135" s="156" t="s">
        <v>1910</v>
      </c>
      <c r="F135" s="157" t="s">
        <v>1911</v>
      </c>
      <c r="G135" s="158" t="s">
        <v>269</v>
      </c>
      <c r="H135" s="159">
        <v>1</v>
      </c>
      <c r="I135" s="160"/>
      <c r="J135" s="161">
        <f t="shared" si="0"/>
        <v>0</v>
      </c>
      <c r="K135" s="162"/>
      <c r="L135" s="163"/>
      <c r="M135" s="164" t="s">
        <v>1</v>
      </c>
      <c r="N135" s="165" t="s">
        <v>39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190</v>
      </c>
      <c r="AT135" s="153" t="s">
        <v>220</v>
      </c>
      <c r="AU135" s="153" t="s">
        <v>85</v>
      </c>
      <c r="AY135" s="14" t="s">
        <v>160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4" t="s">
        <v>85</v>
      </c>
      <c r="BK135" s="154">
        <f t="shared" si="9"/>
        <v>0</v>
      </c>
      <c r="BL135" s="14" t="s">
        <v>166</v>
      </c>
      <c r="BM135" s="153" t="s">
        <v>1912</v>
      </c>
    </row>
    <row r="136" spans="2:65" s="1" customFormat="1" ht="16.5" customHeight="1">
      <c r="B136" s="140"/>
      <c r="C136" s="155" t="s">
        <v>186</v>
      </c>
      <c r="D136" s="155" t="s">
        <v>220</v>
      </c>
      <c r="E136" s="156" t="s">
        <v>1913</v>
      </c>
      <c r="F136" s="157" t="s">
        <v>1914</v>
      </c>
      <c r="G136" s="158" t="s">
        <v>269</v>
      </c>
      <c r="H136" s="159">
        <v>1</v>
      </c>
      <c r="I136" s="160"/>
      <c r="J136" s="161">
        <f t="shared" si="0"/>
        <v>0</v>
      </c>
      <c r="K136" s="162"/>
      <c r="L136" s="163"/>
      <c r="M136" s="164" t="s">
        <v>1</v>
      </c>
      <c r="N136" s="165" t="s">
        <v>39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190</v>
      </c>
      <c r="AT136" s="153" t="s">
        <v>220</v>
      </c>
      <c r="AU136" s="153" t="s">
        <v>85</v>
      </c>
      <c r="AY136" s="14" t="s">
        <v>160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4" t="s">
        <v>85</v>
      </c>
      <c r="BK136" s="154">
        <f t="shared" si="9"/>
        <v>0</v>
      </c>
      <c r="BL136" s="14" t="s">
        <v>166</v>
      </c>
      <c r="BM136" s="153" t="s">
        <v>1915</v>
      </c>
    </row>
    <row r="137" spans="2:65" s="1" customFormat="1" ht="16.5" customHeight="1">
      <c r="B137" s="140"/>
      <c r="C137" s="155" t="s">
        <v>190</v>
      </c>
      <c r="D137" s="155" t="s">
        <v>220</v>
      </c>
      <c r="E137" s="156" t="s">
        <v>1916</v>
      </c>
      <c r="F137" s="157" t="s">
        <v>1917</v>
      </c>
      <c r="G137" s="158" t="s">
        <v>269</v>
      </c>
      <c r="H137" s="159">
        <v>14</v>
      </c>
      <c r="I137" s="160"/>
      <c r="J137" s="161">
        <f t="shared" si="0"/>
        <v>0</v>
      </c>
      <c r="K137" s="162"/>
      <c r="L137" s="163"/>
      <c r="M137" s="164" t="s">
        <v>1</v>
      </c>
      <c r="N137" s="165" t="s">
        <v>39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190</v>
      </c>
      <c r="AT137" s="153" t="s">
        <v>220</v>
      </c>
      <c r="AU137" s="153" t="s">
        <v>85</v>
      </c>
      <c r="AY137" s="14" t="s">
        <v>160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4" t="s">
        <v>85</v>
      </c>
      <c r="BK137" s="154">
        <f t="shared" si="9"/>
        <v>0</v>
      </c>
      <c r="BL137" s="14" t="s">
        <v>166</v>
      </c>
      <c r="BM137" s="153" t="s">
        <v>1918</v>
      </c>
    </row>
    <row r="138" spans="2:65" s="1" customFormat="1" ht="16.5" customHeight="1">
      <c r="B138" s="140"/>
      <c r="C138" s="155" t="s">
        <v>194</v>
      </c>
      <c r="D138" s="155" t="s">
        <v>220</v>
      </c>
      <c r="E138" s="156" t="s">
        <v>1919</v>
      </c>
      <c r="F138" s="157" t="s">
        <v>1920</v>
      </c>
      <c r="G138" s="158" t="s">
        <v>269</v>
      </c>
      <c r="H138" s="159">
        <v>0.8</v>
      </c>
      <c r="I138" s="160"/>
      <c r="J138" s="161">
        <f t="shared" si="0"/>
        <v>0</v>
      </c>
      <c r="K138" s="162"/>
      <c r="L138" s="163"/>
      <c r="M138" s="164" t="s">
        <v>1</v>
      </c>
      <c r="N138" s="165" t="s">
        <v>39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190</v>
      </c>
      <c r="AT138" s="153" t="s">
        <v>220</v>
      </c>
      <c r="AU138" s="153" t="s">
        <v>85</v>
      </c>
      <c r="AY138" s="14" t="s">
        <v>160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4" t="s">
        <v>85</v>
      </c>
      <c r="BK138" s="154">
        <f t="shared" si="9"/>
        <v>0</v>
      </c>
      <c r="BL138" s="14" t="s">
        <v>166</v>
      </c>
      <c r="BM138" s="153" t="s">
        <v>1921</v>
      </c>
    </row>
    <row r="139" spans="2:65" s="1" customFormat="1" ht="16.5" customHeight="1">
      <c r="B139" s="140"/>
      <c r="C139" s="155" t="s">
        <v>198</v>
      </c>
      <c r="D139" s="155" t="s">
        <v>220</v>
      </c>
      <c r="E139" s="156" t="s">
        <v>1922</v>
      </c>
      <c r="F139" s="157" t="s">
        <v>1923</v>
      </c>
      <c r="G139" s="158" t="s">
        <v>269</v>
      </c>
      <c r="H139" s="159">
        <v>1</v>
      </c>
      <c r="I139" s="160"/>
      <c r="J139" s="161">
        <f t="shared" si="0"/>
        <v>0</v>
      </c>
      <c r="K139" s="162"/>
      <c r="L139" s="163"/>
      <c r="M139" s="164" t="s">
        <v>1</v>
      </c>
      <c r="N139" s="165" t="s">
        <v>39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190</v>
      </c>
      <c r="AT139" s="153" t="s">
        <v>220</v>
      </c>
      <c r="AU139" s="153" t="s">
        <v>85</v>
      </c>
      <c r="AY139" s="14" t="s">
        <v>160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4" t="s">
        <v>85</v>
      </c>
      <c r="BK139" s="154">
        <f t="shared" si="9"/>
        <v>0</v>
      </c>
      <c r="BL139" s="14" t="s">
        <v>166</v>
      </c>
      <c r="BM139" s="153" t="s">
        <v>1924</v>
      </c>
    </row>
    <row r="140" spans="2:65" s="1" customFormat="1" ht="16.5" customHeight="1">
      <c r="B140" s="140"/>
      <c r="C140" s="155" t="s">
        <v>202</v>
      </c>
      <c r="D140" s="155" t="s">
        <v>220</v>
      </c>
      <c r="E140" s="156" t="s">
        <v>1925</v>
      </c>
      <c r="F140" s="157" t="s">
        <v>1926</v>
      </c>
      <c r="G140" s="158" t="s">
        <v>269</v>
      </c>
      <c r="H140" s="159">
        <v>40</v>
      </c>
      <c r="I140" s="160"/>
      <c r="J140" s="161">
        <f t="shared" si="0"/>
        <v>0</v>
      </c>
      <c r="K140" s="162"/>
      <c r="L140" s="163"/>
      <c r="M140" s="164" t="s">
        <v>1</v>
      </c>
      <c r="N140" s="165" t="s">
        <v>39</v>
      </c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AR140" s="153" t="s">
        <v>190</v>
      </c>
      <c r="AT140" s="153" t="s">
        <v>220</v>
      </c>
      <c r="AU140" s="153" t="s">
        <v>85</v>
      </c>
      <c r="AY140" s="14" t="s">
        <v>160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4" t="s">
        <v>85</v>
      </c>
      <c r="BK140" s="154">
        <f t="shared" si="9"/>
        <v>0</v>
      </c>
      <c r="BL140" s="14" t="s">
        <v>166</v>
      </c>
      <c r="BM140" s="153" t="s">
        <v>1927</v>
      </c>
    </row>
    <row r="141" spans="2:65" s="1" customFormat="1" ht="16.5" customHeight="1">
      <c r="B141" s="140"/>
      <c r="C141" s="155" t="s">
        <v>206</v>
      </c>
      <c r="D141" s="155" t="s">
        <v>220</v>
      </c>
      <c r="E141" s="156" t="s">
        <v>1928</v>
      </c>
      <c r="F141" s="157" t="s">
        <v>1929</v>
      </c>
      <c r="G141" s="158" t="s">
        <v>269</v>
      </c>
      <c r="H141" s="159">
        <v>12</v>
      </c>
      <c r="I141" s="160"/>
      <c r="J141" s="161">
        <f t="shared" si="0"/>
        <v>0</v>
      </c>
      <c r="K141" s="162"/>
      <c r="L141" s="163"/>
      <c r="M141" s="164" t="s">
        <v>1</v>
      </c>
      <c r="N141" s="165" t="s">
        <v>39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190</v>
      </c>
      <c r="AT141" s="153" t="s">
        <v>220</v>
      </c>
      <c r="AU141" s="153" t="s">
        <v>85</v>
      </c>
      <c r="AY141" s="14" t="s">
        <v>160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4" t="s">
        <v>85</v>
      </c>
      <c r="BK141" s="154">
        <f t="shared" si="9"/>
        <v>0</v>
      </c>
      <c r="BL141" s="14" t="s">
        <v>166</v>
      </c>
      <c r="BM141" s="153" t="s">
        <v>1930</v>
      </c>
    </row>
    <row r="142" spans="2:65" s="1" customFormat="1" ht="16.5" customHeight="1">
      <c r="B142" s="140"/>
      <c r="C142" s="155" t="s">
        <v>211</v>
      </c>
      <c r="D142" s="155" t="s">
        <v>220</v>
      </c>
      <c r="E142" s="156" t="s">
        <v>1931</v>
      </c>
      <c r="F142" s="157" t="s">
        <v>1932</v>
      </c>
      <c r="G142" s="158" t="s">
        <v>269</v>
      </c>
      <c r="H142" s="159">
        <v>25</v>
      </c>
      <c r="I142" s="160"/>
      <c r="J142" s="161">
        <f t="shared" si="0"/>
        <v>0</v>
      </c>
      <c r="K142" s="162"/>
      <c r="L142" s="163"/>
      <c r="M142" s="164" t="s">
        <v>1</v>
      </c>
      <c r="N142" s="165" t="s">
        <v>39</v>
      </c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AR142" s="153" t="s">
        <v>190</v>
      </c>
      <c r="AT142" s="153" t="s">
        <v>220</v>
      </c>
      <c r="AU142" s="153" t="s">
        <v>85</v>
      </c>
      <c r="AY142" s="14" t="s">
        <v>160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4" t="s">
        <v>85</v>
      </c>
      <c r="BK142" s="154">
        <f t="shared" si="9"/>
        <v>0</v>
      </c>
      <c r="BL142" s="14" t="s">
        <v>166</v>
      </c>
      <c r="BM142" s="153" t="s">
        <v>1933</v>
      </c>
    </row>
    <row r="143" spans="2:65" s="1" customFormat="1" ht="16.5" customHeight="1">
      <c r="B143" s="140"/>
      <c r="C143" s="155" t="s">
        <v>215</v>
      </c>
      <c r="D143" s="155" t="s">
        <v>220</v>
      </c>
      <c r="E143" s="156" t="s">
        <v>1934</v>
      </c>
      <c r="F143" s="157" t="s">
        <v>1935</v>
      </c>
      <c r="G143" s="158" t="s">
        <v>269</v>
      </c>
      <c r="H143" s="159">
        <v>15</v>
      </c>
      <c r="I143" s="160"/>
      <c r="J143" s="161">
        <f t="shared" si="0"/>
        <v>0</v>
      </c>
      <c r="K143" s="162"/>
      <c r="L143" s="163"/>
      <c r="M143" s="164" t="s">
        <v>1</v>
      </c>
      <c r="N143" s="165" t="s">
        <v>39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190</v>
      </c>
      <c r="AT143" s="153" t="s">
        <v>220</v>
      </c>
      <c r="AU143" s="153" t="s">
        <v>85</v>
      </c>
      <c r="AY143" s="14" t="s">
        <v>160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4" t="s">
        <v>85</v>
      </c>
      <c r="BK143" s="154">
        <f t="shared" si="9"/>
        <v>0</v>
      </c>
      <c r="BL143" s="14" t="s">
        <v>166</v>
      </c>
      <c r="BM143" s="153" t="s">
        <v>1936</v>
      </c>
    </row>
    <row r="144" spans="2:65" s="1" customFormat="1" ht="16.5" customHeight="1">
      <c r="B144" s="140"/>
      <c r="C144" s="155" t="s">
        <v>219</v>
      </c>
      <c r="D144" s="155" t="s">
        <v>220</v>
      </c>
      <c r="E144" s="156" t="s">
        <v>1937</v>
      </c>
      <c r="F144" s="157" t="s">
        <v>1938</v>
      </c>
      <c r="G144" s="158" t="s">
        <v>269</v>
      </c>
      <c r="H144" s="159">
        <v>12</v>
      </c>
      <c r="I144" s="160"/>
      <c r="J144" s="161">
        <f t="shared" si="0"/>
        <v>0</v>
      </c>
      <c r="K144" s="162"/>
      <c r="L144" s="163"/>
      <c r="M144" s="164" t="s">
        <v>1</v>
      </c>
      <c r="N144" s="165" t="s">
        <v>39</v>
      </c>
      <c r="P144" s="151">
        <f t="shared" si="1"/>
        <v>0</v>
      </c>
      <c r="Q144" s="151">
        <v>0</v>
      </c>
      <c r="R144" s="151">
        <f t="shared" si="2"/>
        <v>0</v>
      </c>
      <c r="S144" s="151">
        <v>0</v>
      </c>
      <c r="T144" s="152">
        <f t="shared" si="3"/>
        <v>0</v>
      </c>
      <c r="AR144" s="153" t="s">
        <v>190</v>
      </c>
      <c r="AT144" s="153" t="s">
        <v>220</v>
      </c>
      <c r="AU144" s="153" t="s">
        <v>85</v>
      </c>
      <c r="AY144" s="14" t="s">
        <v>160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4" t="s">
        <v>85</v>
      </c>
      <c r="BK144" s="154">
        <f t="shared" si="9"/>
        <v>0</v>
      </c>
      <c r="BL144" s="14" t="s">
        <v>166</v>
      </c>
      <c r="BM144" s="153" t="s">
        <v>1939</v>
      </c>
    </row>
    <row r="145" spans="2:65" s="1" customFormat="1" ht="16.5" customHeight="1">
      <c r="B145" s="140"/>
      <c r="C145" s="155" t="s">
        <v>224</v>
      </c>
      <c r="D145" s="155" t="s">
        <v>220</v>
      </c>
      <c r="E145" s="156" t="s">
        <v>1940</v>
      </c>
      <c r="F145" s="157" t="s">
        <v>1941</v>
      </c>
      <c r="G145" s="158" t="s">
        <v>269</v>
      </c>
      <c r="H145" s="159">
        <v>7</v>
      </c>
      <c r="I145" s="160"/>
      <c r="J145" s="161">
        <f t="shared" si="0"/>
        <v>0</v>
      </c>
      <c r="K145" s="162"/>
      <c r="L145" s="163"/>
      <c r="M145" s="164" t="s">
        <v>1</v>
      </c>
      <c r="N145" s="165" t="s">
        <v>39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AR145" s="153" t="s">
        <v>190</v>
      </c>
      <c r="AT145" s="153" t="s">
        <v>220</v>
      </c>
      <c r="AU145" s="153" t="s">
        <v>85</v>
      </c>
      <c r="AY145" s="14" t="s">
        <v>160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4" t="s">
        <v>85</v>
      </c>
      <c r="BK145" s="154">
        <f t="shared" si="9"/>
        <v>0</v>
      </c>
      <c r="BL145" s="14" t="s">
        <v>166</v>
      </c>
      <c r="BM145" s="153" t="s">
        <v>1942</v>
      </c>
    </row>
    <row r="146" spans="2:65" s="1" customFormat="1" ht="16.5" customHeight="1">
      <c r="B146" s="140"/>
      <c r="C146" s="155" t="s">
        <v>230</v>
      </c>
      <c r="D146" s="155" t="s">
        <v>220</v>
      </c>
      <c r="E146" s="156" t="s">
        <v>1943</v>
      </c>
      <c r="F146" s="157" t="s">
        <v>1944</v>
      </c>
      <c r="G146" s="158" t="s">
        <v>269</v>
      </c>
      <c r="H146" s="159">
        <v>148</v>
      </c>
      <c r="I146" s="160"/>
      <c r="J146" s="161">
        <f t="shared" si="0"/>
        <v>0</v>
      </c>
      <c r="K146" s="162"/>
      <c r="L146" s="163"/>
      <c r="M146" s="164" t="s">
        <v>1</v>
      </c>
      <c r="N146" s="165" t="s">
        <v>39</v>
      </c>
      <c r="P146" s="151">
        <f t="shared" si="1"/>
        <v>0</v>
      </c>
      <c r="Q146" s="151">
        <v>0</v>
      </c>
      <c r="R146" s="151">
        <f t="shared" si="2"/>
        <v>0</v>
      </c>
      <c r="S146" s="151">
        <v>0</v>
      </c>
      <c r="T146" s="152">
        <f t="shared" si="3"/>
        <v>0</v>
      </c>
      <c r="AR146" s="153" t="s">
        <v>190</v>
      </c>
      <c r="AT146" s="153" t="s">
        <v>220</v>
      </c>
      <c r="AU146" s="153" t="s">
        <v>85</v>
      </c>
      <c r="AY146" s="14" t="s">
        <v>160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4" t="s">
        <v>85</v>
      </c>
      <c r="BK146" s="154">
        <f t="shared" si="9"/>
        <v>0</v>
      </c>
      <c r="BL146" s="14" t="s">
        <v>166</v>
      </c>
      <c r="BM146" s="153" t="s">
        <v>1945</v>
      </c>
    </row>
    <row r="147" spans="2:65" s="1" customFormat="1" ht="16.5" customHeight="1">
      <c r="B147" s="140"/>
      <c r="C147" s="155" t="s">
        <v>234</v>
      </c>
      <c r="D147" s="155" t="s">
        <v>220</v>
      </c>
      <c r="E147" s="156" t="s">
        <v>1946</v>
      </c>
      <c r="F147" s="157" t="s">
        <v>1947</v>
      </c>
      <c r="G147" s="158" t="s">
        <v>269</v>
      </c>
      <c r="H147" s="159">
        <v>18</v>
      </c>
      <c r="I147" s="160"/>
      <c r="J147" s="161">
        <f t="shared" si="0"/>
        <v>0</v>
      </c>
      <c r="K147" s="162"/>
      <c r="L147" s="163"/>
      <c r="M147" s="164" t="s">
        <v>1</v>
      </c>
      <c r="N147" s="165" t="s">
        <v>39</v>
      </c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AR147" s="153" t="s">
        <v>190</v>
      </c>
      <c r="AT147" s="153" t="s">
        <v>220</v>
      </c>
      <c r="AU147" s="153" t="s">
        <v>85</v>
      </c>
      <c r="AY147" s="14" t="s">
        <v>160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4" t="s">
        <v>85</v>
      </c>
      <c r="BK147" s="154">
        <f t="shared" si="9"/>
        <v>0</v>
      </c>
      <c r="BL147" s="14" t="s">
        <v>166</v>
      </c>
      <c r="BM147" s="153" t="s">
        <v>1948</v>
      </c>
    </row>
    <row r="148" spans="2:65" s="1" customFormat="1" ht="16.5" customHeight="1">
      <c r="B148" s="140"/>
      <c r="C148" s="155" t="s">
        <v>238</v>
      </c>
      <c r="D148" s="155" t="s">
        <v>220</v>
      </c>
      <c r="E148" s="156" t="s">
        <v>1949</v>
      </c>
      <c r="F148" s="157" t="s">
        <v>1950</v>
      </c>
      <c r="G148" s="158" t="s">
        <v>269</v>
      </c>
      <c r="H148" s="159">
        <v>5</v>
      </c>
      <c r="I148" s="160"/>
      <c r="J148" s="161">
        <f t="shared" si="0"/>
        <v>0</v>
      </c>
      <c r="K148" s="162"/>
      <c r="L148" s="163"/>
      <c r="M148" s="164" t="s">
        <v>1</v>
      </c>
      <c r="N148" s="165" t="s">
        <v>39</v>
      </c>
      <c r="P148" s="151">
        <f t="shared" si="1"/>
        <v>0</v>
      </c>
      <c r="Q148" s="151">
        <v>0</v>
      </c>
      <c r="R148" s="151">
        <f t="shared" si="2"/>
        <v>0</v>
      </c>
      <c r="S148" s="151">
        <v>0</v>
      </c>
      <c r="T148" s="152">
        <f t="shared" si="3"/>
        <v>0</v>
      </c>
      <c r="AR148" s="153" t="s">
        <v>190</v>
      </c>
      <c r="AT148" s="153" t="s">
        <v>220</v>
      </c>
      <c r="AU148" s="153" t="s">
        <v>85</v>
      </c>
      <c r="AY148" s="14" t="s">
        <v>160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4" t="s">
        <v>85</v>
      </c>
      <c r="BK148" s="154">
        <f t="shared" si="9"/>
        <v>0</v>
      </c>
      <c r="BL148" s="14" t="s">
        <v>166</v>
      </c>
      <c r="BM148" s="153" t="s">
        <v>1951</v>
      </c>
    </row>
    <row r="149" spans="2:65" s="1" customFormat="1" ht="16.5" customHeight="1">
      <c r="B149" s="140"/>
      <c r="C149" s="155" t="s">
        <v>242</v>
      </c>
      <c r="D149" s="155" t="s">
        <v>220</v>
      </c>
      <c r="E149" s="156" t="s">
        <v>1952</v>
      </c>
      <c r="F149" s="157" t="s">
        <v>1953</v>
      </c>
      <c r="G149" s="158" t="s">
        <v>269</v>
      </c>
      <c r="H149" s="159">
        <v>12</v>
      </c>
      <c r="I149" s="160"/>
      <c r="J149" s="161">
        <f t="shared" si="0"/>
        <v>0</v>
      </c>
      <c r="K149" s="162"/>
      <c r="L149" s="163"/>
      <c r="M149" s="164" t="s">
        <v>1</v>
      </c>
      <c r="N149" s="165" t="s">
        <v>39</v>
      </c>
      <c r="P149" s="151">
        <f t="shared" si="1"/>
        <v>0</v>
      </c>
      <c r="Q149" s="151">
        <v>0</v>
      </c>
      <c r="R149" s="151">
        <f t="shared" si="2"/>
        <v>0</v>
      </c>
      <c r="S149" s="151">
        <v>0</v>
      </c>
      <c r="T149" s="152">
        <f t="shared" si="3"/>
        <v>0</v>
      </c>
      <c r="AR149" s="153" t="s">
        <v>190</v>
      </c>
      <c r="AT149" s="153" t="s">
        <v>220</v>
      </c>
      <c r="AU149" s="153" t="s">
        <v>85</v>
      </c>
      <c r="AY149" s="14" t="s">
        <v>160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4" t="s">
        <v>85</v>
      </c>
      <c r="BK149" s="154">
        <f t="shared" si="9"/>
        <v>0</v>
      </c>
      <c r="BL149" s="14" t="s">
        <v>166</v>
      </c>
      <c r="BM149" s="153" t="s">
        <v>1954</v>
      </c>
    </row>
    <row r="150" spans="2:65" s="1" customFormat="1" ht="16.5" customHeight="1">
      <c r="B150" s="140"/>
      <c r="C150" s="155" t="s">
        <v>246</v>
      </c>
      <c r="D150" s="155" t="s">
        <v>220</v>
      </c>
      <c r="E150" s="156" t="s">
        <v>1955</v>
      </c>
      <c r="F150" s="157" t="s">
        <v>1956</v>
      </c>
      <c r="G150" s="158" t="s">
        <v>1957</v>
      </c>
      <c r="H150" s="159">
        <v>2</v>
      </c>
      <c r="I150" s="160"/>
      <c r="J150" s="161">
        <f t="shared" si="0"/>
        <v>0</v>
      </c>
      <c r="K150" s="162"/>
      <c r="L150" s="163"/>
      <c r="M150" s="164" t="s">
        <v>1</v>
      </c>
      <c r="N150" s="165" t="s">
        <v>39</v>
      </c>
      <c r="P150" s="151">
        <f t="shared" si="1"/>
        <v>0</v>
      </c>
      <c r="Q150" s="151">
        <v>0</v>
      </c>
      <c r="R150" s="151">
        <f t="shared" si="2"/>
        <v>0</v>
      </c>
      <c r="S150" s="151">
        <v>0</v>
      </c>
      <c r="T150" s="152">
        <f t="shared" si="3"/>
        <v>0</v>
      </c>
      <c r="AR150" s="153" t="s">
        <v>190</v>
      </c>
      <c r="AT150" s="153" t="s">
        <v>220</v>
      </c>
      <c r="AU150" s="153" t="s">
        <v>85</v>
      </c>
      <c r="AY150" s="14" t="s">
        <v>160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4" t="s">
        <v>85</v>
      </c>
      <c r="BK150" s="154">
        <f t="shared" si="9"/>
        <v>0</v>
      </c>
      <c r="BL150" s="14" t="s">
        <v>166</v>
      </c>
      <c r="BM150" s="153" t="s">
        <v>1958</v>
      </c>
    </row>
    <row r="151" spans="2:65" s="1" customFormat="1" ht="16.5" customHeight="1">
      <c r="B151" s="140"/>
      <c r="C151" s="155" t="s">
        <v>250</v>
      </c>
      <c r="D151" s="155" t="s">
        <v>220</v>
      </c>
      <c r="E151" s="156" t="s">
        <v>1959</v>
      </c>
      <c r="F151" s="157" t="s">
        <v>1960</v>
      </c>
      <c r="G151" s="158" t="s">
        <v>253</v>
      </c>
      <c r="H151" s="159">
        <v>2</v>
      </c>
      <c r="I151" s="160"/>
      <c r="J151" s="161">
        <f t="shared" si="0"/>
        <v>0</v>
      </c>
      <c r="K151" s="162"/>
      <c r="L151" s="163"/>
      <c r="M151" s="164" t="s">
        <v>1</v>
      </c>
      <c r="N151" s="165" t="s">
        <v>39</v>
      </c>
      <c r="P151" s="151">
        <f t="shared" si="1"/>
        <v>0</v>
      </c>
      <c r="Q151" s="151">
        <v>0</v>
      </c>
      <c r="R151" s="151">
        <f t="shared" si="2"/>
        <v>0</v>
      </c>
      <c r="S151" s="151">
        <v>0</v>
      </c>
      <c r="T151" s="152">
        <f t="shared" si="3"/>
        <v>0</v>
      </c>
      <c r="AR151" s="153" t="s">
        <v>190</v>
      </c>
      <c r="AT151" s="153" t="s">
        <v>220</v>
      </c>
      <c r="AU151" s="153" t="s">
        <v>85</v>
      </c>
      <c r="AY151" s="14" t="s">
        <v>160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4" t="s">
        <v>85</v>
      </c>
      <c r="BK151" s="154">
        <f t="shared" si="9"/>
        <v>0</v>
      </c>
      <c r="BL151" s="14" t="s">
        <v>166</v>
      </c>
      <c r="BM151" s="153" t="s">
        <v>1961</v>
      </c>
    </row>
    <row r="152" spans="2:65" s="1" customFormat="1" ht="16.5" customHeight="1">
      <c r="B152" s="140"/>
      <c r="C152" s="155" t="s">
        <v>7</v>
      </c>
      <c r="D152" s="155" t="s">
        <v>220</v>
      </c>
      <c r="E152" s="156" t="s">
        <v>1962</v>
      </c>
      <c r="F152" s="157" t="s">
        <v>1963</v>
      </c>
      <c r="G152" s="158" t="s">
        <v>253</v>
      </c>
      <c r="H152" s="159">
        <v>5</v>
      </c>
      <c r="I152" s="160"/>
      <c r="J152" s="161">
        <f t="shared" si="0"/>
        <v>0</v>
      </c>
      <c r="K152" s="162"/>
      <c r="L152" s="163"/>
      <c r="M152" s="164" t="s">
        <v>1</v>
      </c>
      <c r="N152" s="165" t="s">
        <v>39</v>
      </c>
      <c r="P152" s="151">
        <f t="shared" si="1"/>
        <v>0</v>
      </c>
      <c r="Q152" s="151">
        <v>0</v>
      </c>
      <c r="R152" s="151">
        <f t="shared" si="2"/>
        <v>0</v>
      </c>
      <c r="S152" s="151">
        <v>0</v>
      </c>
      <c r="T152" s="152">
        <f t="shared" si="3"/>
        <v>0</v>
      </c>
      <c r="AR152" s="153" t="s">
        <v>190</v>
      </c>
      <c r="AT152" s="153" t="s">
        <v>220</v>
      </c>
      <c r="AU152" s="153" t="s">
        <v>85</v>
      </c>
      <c r="AY152" s="14" t="s">
        <v>160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4" t="s">
        <v>85</v>
      </c>
      <c r="BK152" s="154">
        <f t="shared" si="9"/>
        <v>0</v>
      </c>
      <c r="BL152" s="14" t="s">
        <v>166</v>
      </c>
      <c r="BM152" s="153" t="s">
        <v>1964</v>
      </c>
    </row>
    <row r="153" spans="2:65" s="1" customFormat="1" ht="16.5" customHeight="1">
      <c r="B153" s="140"/>
      <c r="C153" s="155" t="s">
        <v>258</v>
      </c>
      <c r="D153" s="155" t="s">
        <v>220</v>
      </c>
      <c r="E153" s="156" t="s">
        <v>1965</v>
      </c>
      <c r="F153" s="157" t="s">
        <v>1966</v>
      </c>
      <c r="G153" s="158" t="s">
        <v>253</v>
      </c>
      <c r="H153" s="159">
        <v>5</v>
      </c>
      <c r="I153" s="160"/>
      <c r="J153" s="161">
        <f t="shared" si="0"/>
        <v>0</v>
      </c>
      <c r="K153" s="162"/>
      <c r="L153" s="163"/>
      <c r="M153" s="164" t="s">
        <v>1</v>
      </c>
      <c r="N153" s="165" t="s">
        <v>39</v>
      </c>
      <c r="P153" s="151">
        <f t="shared" si="1"/>
        <v>0</v>
      </c>
      <c r="Q153" s="151">
        <v>0</v>
      </c>
      <c r="R153" s="151">
        <f t="shared" si="2"/>
        <v>0</v>
      </c>
      <c r="S153" s="151">
        <v>0</v>
      </c>
      <c r="T153" s="152">
        <f t="shared" si="3"/>
        <v>0</v>
      </c>
      <c r="AR153" s="153" t="s">
        <v>190</v>
      </c>
      <c r="AT153" s="153" t="s">
        <v>220</v>
      </c>
      <c r="AU153" s="153" t="s">
        <v>85</v>
      </c>
      <c r="AY153" s="14" t="s">
        <v>160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4" t="s">
        <v>85</v>
      </c>
      <c r="BK153" s="154">
        <f t="shared" si="9"/>
        <v>0</v>
      </c>
      <c r="BL153" s="14" t="s">
        <v>166</v>
      </c>
      <c r="BM153" s="153" t="s">
        <v>1967</v>
      </c>
    </row>
    <row r="154" spans="2:65" s="1" customFormat="1" ht="16.5" customHeight="1">
      <c r="B154" s="140"/>
      <c r="C154" s="155" t="s">
        <v>262</v>
      </c>
      <c r="D154" s="155" t="s">
        <v>220</v>
      </c>
      <c r="E154" s="156" t="s">
        <v>1968</v>
      </c>
      <c r="F154" s="157" t="s">
        <v>1969</v>
      </c>
      <c r="G154" s="158" t="s">
        <v>269</v>
      </c>
      <c r="H154" s="159">
        <v>3</v>
      </c>
      <c r="I154" s="160"/>
      <c r="J154" s="161">
        <f t="shared" si="0"/>
        <v>0</v>
      </c>
      <c r="K154" s="162"/>
      <c r="L154" s="163"/>
      <c r="M154" s="164" t="s">
        <v>1</v>
      </c>
      <c r="N154" s="165" t="s">
        <v>39</v>
      </c>
      <c r="P154" s="151">
        <f t="shared" si="1"/>
        <v>0</v>
      </c>
      <c r="Q154" s="151">
        <v>0</v>
      </c>
      <c r="R154" s="151">
        <f t="shared" si="2"/>
        <v>0</v>
      </c>
      <c r="S154" s="151">
        <v>0</v>
      </c>
      <c r="T154" s="152">
        <f t="shared" si="3"/>
        <v>0</v>
      </c>
      <c r="AR154" s="153" t="s">
        <v>190</v>
      </c>
      <c r="AT154" s="153" t="s">
        <v>220</v>
      </c>
      <c r="AU154" s="153" t="s">
        <v>85</v>
      </c>
      <c r="AY154" s="14" t="s">
        <v>160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4" t="s">
        <v>85</v>
      </c>
      <c r="BK154" s="154">
        <f t="shared" si="9"/>
        <v>0</v>
      </c>
      <c r="BL154" s="14" t="s">
        <v>166</v>
      </c>
      <c r="BM154" s="153" t="s">
        <v>1970</v>
      </c>
    </row>
    <row r="155" spans="2:65" s="1" customFormat="1" ht="16.5" customHeight="1">
      <c r="B155" s="140"/>
      <c r="C155" s="155" t="s">
        <v>266</v>
      </c>
      <c r="D155" s="155" t="s">
        <v>220</v>
      </c>
      <c r="E155" s="156" t="s">
        <v>1971</v>
      </c>
      <c r="F155" s="157" t="s">
        <v>1972</v>
      </c>
      <c r="G155" s="158" t="s">
        <v>269</v>
      </c>
      <c r="H155" s="159">
        <v>5</v>
      </c>
      <c r="I155" s="160"/>
      <c r="J155" s="161">
        <f t="shared" si="0"/>
        <v>0</v>
      </c>
      <c r="K155" s="162"/>
      <c r="L155" s="163"/>
      <c r="M155" s="164" t="s">
        <v>1</v>
      </c>
      <c r="N155" s="165" t="s">
        <v>39</v>
      </c>
      <c r="P155" s="151">
        <f t="shared" si="1"/>
        <v>0</v>
      </c>
      <c r="Q155" s="151">
        <v>0</v>
      </c>
      <c r="R155" s="151">
        <f t="shared" si="2"/>
        <v>0</v>
      </c>
      <c r="S155" s="151">
        <v>0</v>
      </c>
      <c r="T155" s="152">
        <f t="shared" si="3"/>
        <v>0</v>
      </c>
      <c r="AR155" s="153" t="s">
        <v>190</v>
      </c>
      <c r="AT155" s="153" t="s">
        <v>220</v>
      </c>
      <c r="AU155" s="153" t="s">
        <v>85</v>
      </c>
      <c r="AY155" s="14" t="s">
        <v>160</v>
      </c>
      <c r="BE155" s="154">
        <f t="shared" si="4"/>
        <v>0</v>
      </c>
      <c r="BF155" s="154">
        <f t="shared" si="5"/>
        <v>0</v>
      </c>
      <c r="BG155" s="154">
        <f t="shared" si="6"/>
        <v>0</v>
      </c>
      <c r="BH155" s="154">
        <f t="shared" si="7"/>
        <v>0</v>
      </c>
      <c r="BI155" s="154">
        <f t="shared" si="8"/>
        <v>0</v>
      </c>
      <c r="BJ155" s="14" t="s">
        <v>85</v>
      </c>
      <c r="BK155" s="154">
        <f t="shared" si="9"/>
        <v>0</v>
      </c>
      <c r="BL155" s="14" t="s">
        <v>166</v>
      </c>
      <c r="BM155" s="153" t="s">
        <v>1973</v>
      </c>
    </row>
    <row r="156" spans="2:65" s="1" customFormat="1" ht="16.5" customHeight="1">
      <c r="B156" s="140"/>
      <c r="C156" s="155" t="s">
        <v>271</v>
      </c>
      <c r="D156" s="155" t="s">
        <v>220</v>
      </c>
      <c r="E156" s="156" t="s">
        <v>1974</v>
      </c>
      <c r="F156" s="157" t="s">
        <v>1975</v>
      </c>
      <c r="G156" s="158" t="s">
        <v>269</v>
      </c>
      <c r="H156" s="159">
        <v>1</v>
      </c>
      <c r="I156" s="160"/>
      <c r="J156" s="161">
        <f t="shared" si="0"/>
        <v>0</v>
      </c>
      <c r="K156" s="162"/>
      <c r="L156" s="163"/>
      <c r="M156" s="164" t="s">
        <v>1</v>
      </c>
      <c r="N156" s="165" t="s">
        <v>39</v>
      </c>
      <c r="P156" s="151">
        <f t="shared" si="1"/>
        <v>0</v>
      </c>
      <c r="Q156" s="151">
        <v>0</v>
      </c>
      <c r="R156" s="151">
        <f t="shared" si="2"/>
        <v>0</v>
      </c>
      <c r="S156" s="151">
        <v>0</v>
      </c>
      <c r="T156" s="152">
        <f t="shared" si="3"/>
        <v>0</v>
      </c>
      <c r="AR156" s="153" t="s">
        <v>190</v>
      </c>
      <c r="AT156" s="153" t="s">
        <v>220</v>
      </c>
      <c r="AU156" s="153" t="s">
        <v>85</v>
      </c>
      <c r="AY156" s="14" t="s">
        <v>160</v>
      </c>
      <c r="BE156" s="154">
        <f t="shared" si="4"/>
        <v>0</v>
      </c>
      <c r="BF156" s="154">
        <f t="shared" si="5"/>
        <v>0</v>
      </c>
      <c r="BG156" s="154">
        <f t="shared" si="6"/>
        <v>0</v>
      </c>
      <c r="BH156" s="154">
        <f t="shared" si="7"/>
        <v>0</v>
      </c>
      <c r="BI156" s="154">
        <f t="shared" si="8"/>
        <v>0</v>
      </c>
      <c r="BJ156" s="14" t="s">
        <v>85</v>
      </c>
      <c r="BK156" s="154">
        <f t="shared" si="9"/>
        <v>0</v>
      </c>
      <c r="BL156" s="14" t="s">
        <v>166</v>
      </c>
      <c r="BM156" s="153" t="s">
        <v>1976</v>
      </c>
    </row>
    <row r="157" spans="2:65" s="1" customFormat="1" ht="16.5" customHeight="1">
      <c r="B157" s="140"/>
      <c r="C157" s="155" t="s">
        <v>275</v>
      </c>
      <c r="D157" s="155" t="s">
        <v>220</v>
      </c>
      <c r="E157" s="156" t="s">
        <v>1977</v>
      </c>
      <c r="F157" s="157" t="s">
        <v>1978</v>
      </c>
      <c r="G157" s="158" t="s">
        <v>269</v>
      </c>
      <c r="H157" s="159">
        <v>1</v>
      </c>
      <c r="I157" s="160"/>
      <c r="J157" s="161">
        <f t="shared" si="0"/>
        <v>0</v>
      </c>
      <c r="K157" s="162"/>
      <c r="L157" s="163"/>
      <c r="M157" s="164" t="s">
        <v>1</v>
      </c>
      <c r="N157" s="165" t="s">
        <v>39</v>
      </c>
      <c r="P157" s="151">
        <f t="shared" si="1"/>
        <v>0</v>
      </c>
      <c r="Q157" s="151">
        <v>0</v>
      </c>
      <c r="R157" s="151">
        <f t="shared" si="2"/>
        <v>0</v>
      </c>
      <c r="S157" s="151">
        <v>0</v>
      </c>
      <c r="T157" s="152">
        <f t="shared" si="3"/>
        <v>0</v>
      </c>
      <c r="AR157" s="153" t="s">
        <v>190</v>
      </c>
      <c r="AT157" s="153" t="s">
        <v>220</v>
      </c>
      <c r="AU157" s="153" t="s">
        <v>85</v>
      </c>
      <c r="AY157" s="14" t="s">
        <v>160</v>
      </c>
      <c r="BE157" s="154">
        <f t="shared" si="4"/>
        <v>0</v>
      </c>
      <c r="BF157" s="154">
        <f t="shared" si="5"/>
        <v>0</v>
      </c>
      <c r="BG157" s="154">
        <f t="shared" si="6"/>
        <v>0</v>
      </c>
      <c r="BH157" s="154">
        <f t="shared" si="7"/>
        <v>0</v>
      </c>
      <c r="BI157" s="154">
        <f t="shared" si="8"/>
        <v>0</v>
      </c>
      <c r="BJ157" s="14" t="s">
        <v>85</v>
      </c>
      <c r="BK157" s="154">
        <f t="shared" si="9"/>
        <v>0</v>
      </c>
      <c r="BL157" s="14" t="s">
        <v>166</v>
      </c>
      <c r="BM157" s="153" t="s">
        <v>1979</v>
      </c>
    </row>
    <row r="158" spans="2:65" s="1" customFormat="1" ht="16.5" customHeight="1">
      <c r="B158" s="140"/>
      <c r="C158" s="155" t="s">
        <v>280</v>
      </c>
      <c r="D158" s="155" t="s">
        <v>220</v>
      </c>
      <c r="E158" s="156" t="s">
        <v>1980</v>
      </c>
      <c r="F158" s="157" t="s">
        <v>1981</v>
      </c>
      <c r="G158" s="158" t="s">
        <v>269</v>
      </c>
      <c r="H158" s="159">
        <v>12</v>
      </c>
      <c r="I158" s="160"/>
      <c r="J158" s="161">
        <f t="shared" si="0"/>
        <v>0</v>
      </c>
      <c r="K158" s="162"/>
      <c r="L158" s="163"/>
      <c r="M158" s="164" t="s">
        <v>1</v>
      </c>
      <c r="N158" s="165" t="s">
        <v>39</v>
      </c>
      <c r="P158" s="151">
        <f t="shared" si="1"/>
        <v>0</v>
      </c>
      <c r="Q158" s="151">
        <v>0</v>
      </c>
      <c r="R158" s="151">
        <f t="shared" si="2"/>
        <v>0</v>
      </c>
      <c r="S158" s="151">
        <v>0</v>
      </c>
      <c r="T158" s="152">
        <f t="shared" si="3"/>
        <v>0</v>
      </c>
      <c r="AR158" s="153" t="s">
        <v>190</v>
      </c>
      <c r="AT158" s="153" t="s">
        <v>220</v>
      </c>
      <c r="AU158" s="153" t="s">
        <v>85</v>
      </c>
      <c r="AY158" s="14" t="s">
        <v>160</v>
      </c>
      <c r="BE158" s="154">
        <f t="shared" si="4"/>
        <v>0</v>
      </c>
      <c r="BF158" s="154">
        <f t="shared" si="5"/>
        <v>0</v>
      </c>
      <c r="BG158" s="154">
        <f t="shared" si="6"/>
        <v>0</v>
      </c>
      <c r="BH158" s="154">
        <f t="shared" si="7"/>
        <v>0</v>
      </c>
      <c r="BI158" s="154">
        <f t="shared" si="8"/>
        <v>0</v>
      </c>
      <c r="BJ158" s="14" t="s">
        <v>85</v>
      </c>
      <c r="BK158" s="154">
        <f t="shared" si="9"/>
        <v>0</v>
      </c>
      <c r="BL158" s="14" t="s">
        <v>166</v>
      </c>
      <c r="BM158" s="153" t="s">
        <v>1982</v>
      </c>
    </row>
    <row r="159" spans="2:65" s="1" customFormat="1" ht="16.5" customHeight="1">
      <c r="B159" s="140"/>
      <c r="C159" s="155" t="s">
        <v>284</v>
      </c>
      <c r="D159" s="155" t="s">
        <v>220</v>
      </c>
      <c r="E159" s="156" t="s">
        <v>1983</v>
      </c>
      <c r="F159" s="157" t="s">
        <v>1984</v>
      </c>
      <c r="G159" s="158" t="s">
        <v>269</v>
      </c>
      <c r="H159" s="159">
        <v>6</v>
      </c>
      <c r="I159" s="160"/>
      <c r="J159" s="161">
        <f t="shared" si="0"/>
        <v>0</v>
      </c>
      <c r="K159" s="162"/>
      <c r="L159" s="163"/>
      <c r="M159" s="164" t="s">
        <v>1</v>
      </c>
      <c r="N159" s="165" t="s">
        <v>39</v>
      </c>
      <c r="P159" s="151">
        <f t="shared" si="1"/>
        <v>0</v>
      </c>
      <c r="Q159" s="151">
        <v>0</v>
      </c>
      <c r="R159" s="151">
        <f t="shared" si="2"/>
        <v>0</v>
      </c>
      <c r="S159" s="151">
        <v>0</v>
      </c>
      <c r="T159" s="152">
        <f t="shared" si="3"/>
        <v>0</v>
      </c>
      <c r="AR159" s="153" t="s">
        <v>190</v>
      </c>
      <c r="AT159" s="153" t="s">
        <v>220</v>
      </c>
      <c r="AU159" s="153" t="s">
        <v>85</v>
      </c>
      <c r="AY159" s="14" t="s">
        <v>160</v>
      </c>
      <c r="BE159" s="154">
        <f t="shared" si="4"/>
        <v>0</v>
      </c>
      <c r="BF159" s="154">
        <f t="shared" si="5"/>
        <v>0</v>
      </c>
      <c r="BG159" s="154">
        <f t="shared" si="6"/>
        <v>0</v>
      </c>
      <c r="BH159" s="154">
        <f t="shared" si="7"/>
        <v>0</v>
      </c>
      <c r="BI159" s="154">
        <f t="shared" si="8"/>
        <v>0</v>
      </c>
      <c r="BJ159" s="14" t="s">
        <v>85</v>
      </c>
      <c r="BK159" s="154">
        <f t="shared" si="9"/>
        <v>0</v>
      </c>
      <c r="BL159" s="14" t="s">
        <v>166</v>
      </c>
      <c r="BM159" s="153" t="s">
        <v>1985</v>
      </c>
    </row>
    <row r="160" spans="2:65" s="1" customFormat="1" ht="16.5" customHeight="1">
      <c r="B160" s="140"/>
      <c r="C160" s="155" t="s">
        <v>288</v>
      </c>
      <c r="D160" s="155" t="s">
        <v>220</v>
      </c>
      <c r="E160" s="156" t="s">
        <v>1986</v>
      </c>
      <c r="F160" s="157" t="s">
        <v>1987</v>
      </c>
      <c r="G160" s="158" t="s">
        <v>269</v>
      </c>
      <c r="H160" s="159">
        <v>1</v>
      </c>
      <c r="I160" s="160"/>
      <c r="J160" s="161">
        <f t="shared" si="0"/>
        <v>0</v>
      </c>
      <c r="K160" s="162"/>
      <c r="L160" s="163"/>
      <c r="M160" s="164" t="s">
        <v>1</v>
      </c>
      <c r="N160" s="165" t="s">
        <v>39</v>
      </c>
      <c r="P160" s="151">
        <f t="shared" si="1"/>
        <v>0</v>
      </c>
      <c r="Q160" s="151">
        <v>0</v>
      </c>
      <c r="R160" s="151">
        <f t="shared" si="2"/>
        <v>0</v>
      </c>
      <c r="S160" s="151">
        <v>0</v>
      </c>
      <c r="T160" s="152">
        <f t="shared" si="3"/>
        <v>0</v>
      </c>
      <c r="AR160" s="153" t="s">
        <v>190</v>
      </c>
      <c r="AT160" s="153" t="s">
        <v>220</v>
      </c>
      <c r="AU160" s="153" t="s">
        <v>85</v>
      </c>
      <c r="AY160" s="14" t="s">
        <v>160</v>
      </c>
      <c r="BE160" s="154">
        <f t="shared" si="4"/>
        <v>0</v>
      </c>
      <c r="BF160" s="154">
        <f t="shared" si="5"/>
        <v>0</v>
      </c>
      <c r="BG160" s="154">
        <f t="shared" si="6"/>
        <v>0</v>
      </c>
      <c r="BH160" s="154">
        <f t="shared" si="7"/>
        <v>0</v>
      </c>
      <c r="BI160" s="154">
        <f t="shared" si="8"/>
        <v>0</v>
      </c>
      <c r="BJ160" s="14" t="s">
        <v>85</v>
      </c>
      <c r="BK160" s="154">
        <f t="shared" si="9"/>
        <v>0</v>
      </c>
      <c r="BL160" s="14" t="s">
        <v>166</v>
      </c>
      <c r="BM160" s="153" t="s">
        <v>1988</v>
      </c>
    </row>
    <row r="161" spans="2:65" s="1" customFormat="1" ht="16.5" customHeight="1">
      <c r="B161" s="140"/>
      <c r="C161" s="155" t="s">
        <v>293</v>
      </c>
      <c r="D161" s="155" t="s">
        <v>220</v>
      </c>
      <c r="E161" s="156" t="s">
        <v>1989</v>
      </c>
      <c r="F161" s="157" t="s">
        <v>1990</v>
      </c>
      <c r="G161" s="158" t="s">
        <v>269</v>
      </c>
      <c r="H161" s="159">
        <v>24</v>
      </c>
      <c r="I161" s="160"/>
      <c r="J161" s="161">
        <f t="shared" si="0"/>
        <v>0</v>
      </c>
      <c r="K161" s="162"/>
      <c r="L161" s="163"/>
      <c r="M161" s="164" t="s">
        <v>1</v>
      </c>
      <c r="N161" s="165" t="s">
        <v>39</v>
      </c>
      <c r="P161" s="151">
        <f t="shared" si="1"/>
        <v>0</v>
      </c>
      <c r="Q161" s="151">
        <v>0</v>
      </c>
      <c r="R161" s="151">
        <f t="shared" si="2"/>
        <v>0</v>
      </c>
      <c r="S161" s="151">
        <v>0</v>
      </c>
      <c r="T161" s="152">
        <f t="shared" si="3"/>
        <v>0</v>
      </c>
      <c r="AR161" s="153" t="s">
        <v>190</v>
      </c>
      <c r="AT161" s="153" t="s">
        <v>220</v>
      </c>
      <c r="AU161" s="153" t="s">
        <v>85</v>
      </c>
      <c r="AY161" s="14" t="s">
        <v>160</v>
      </c>
      <c r="BE161" s="154">
        <f t="shared" si="4"/>
        <v>0</v>
      </c>
      <c r="BF161" s="154">
        <f t="shared" si="5"/>
        <v>0</v>
      </c>
      <c r="BG161" s="154">
        <f t="shared" si="6"/>
        <v>0</v>
      </c>
      <c r="BH161" s="154">
        <f t="shared" si="7"/>
        <v>0</v>
      </c>
      <c r="BI161" s="154">
        <f t="shared" si="8"/>
        <v>0</v>
      </c>
      <c r="BJ161" s="14" t="s">
        <v>85</v>
      </c>
      <c r="BK161" s="154">
        <f t="shared" si="9"/>
        <v>0</v>
      </c>
      <c r="BL161" s="14" t="s">
        <v>166</v>
      </c>
      <c r="BM161" s="153" t="s">
        <v>1991</v>
      </c>
    </row>
    <row r="162" spans="2:65" s="1" customFormat="1" ht="16.5" customHeight="1">
      <c r="B162" s="140"/>
      <c r="C162" s="155" t="s">
        <v>297</v>
      </c>
      <c r="D162" s="155" t="s">
        <v>220</v>
      </c>
      <c r="E162" s="156" t="s">
        <v>1992</v>
      </c>
      <c r="F162" s="157" t="s">
        <v>1993</v>
      </c>
      <c r="G162" s="158" t="s">
        <v>269</v>
      </c>
      <c r="H162" s="159">
        <v>24</v>
      </c>
      <c r="I162" s="160"/>
      <c r="J162" s="161">
        <f t="shared" ref="J162:J187" si="10">ROUND(I162*H162,2)</f>
        <v>0</v>
      </c>
      <c r="K162" s="162"/>
      <c r="L162" s="163"/>
      <c r="M162" s="164" t="s">
        <v>1</v>
      </c>
      <c r="N162" s="165" t="s">
        <v>39</v>
      </c>
      <c r="P162" s="151">
        <f t="shared" ref="P162:P187" si="11">O162*H162</f>
        <v>0</v>
      </c>
      <c r="Q162" s="151">
        <v>0</v>
      </c>
      <c r="R162" s="151">
        <f t="shared" ref="R162:R187" si="12">Q162*H162</f>
        <v>0</v>
      </c>
      <c r="S162" s="151">
        <v>0</v>
      </c>
      <c r="T162" s="152">
        <f t="shared" ref="T162:T187" si="13">S162*H162</f>
        <v>0</v>
      </c>
      <c r="AR162" s="153" t="s">
        <v>190</v>
      </c>
      <c r="AT162" s="153" t="s">
        <v>220</v>
      </c>
      <c r="AU162" s="153" t="s">
        <v>85</v>
      </c>
      <c r="AY162" s="14" t="s">
        <v>160</v>
      </c>
      <c r="BE162" s="154">
        <f t="shared" ref="BE162:BE187" si="14">IF(N162="základná",J162,0)</f>
        <v>0</v>
      </c>
      <c r="BF162" s="154">
        <f t="shared" ref="BF162:BF187" si="15">IF(N162="znížená",J162,0)</f>
        <v>0</v>
      </c>
      <c r="BG162" s="154">
        <f t="shared" ref="BG162:BG187" si="16">IF(N162="zákl. prenesená",J162,0)</f>
        <v>0</v>
      </c>
      <c r="BH162" s="154">
        <f t="shared" ref="BH162:BH187" si="17">IF(N162="zníž. prenesená",J162,0)</f>
        <v>0</v>
      </c>
      <c r="BI162" s="154">
        <f t="shared" ref="BI162:BI187" si="18">IF(N162="nulová",J162,0)</f>
        <v>0</v>
      </c>
      <c r="BJ162" s="14" t="s">
        <v>85</v>
      </c>
      <c r="BK162" s="154">
        <f t="shared" ref="BK162:BK187" si="19">ROUND(I162*H162,2)</f>
        <v>0</v>
      </c>
      <c r="BL162" s="14" t="s">
        <v>166</v>
      </c>
      <c r="BM162" s="153" t="s">
        <v>1994</v>
      </c>
    </row>
    <row r="163" spans="2:65" s="1" customFormat="1" ht="16.5" customHeight="1">
      <c r="B163" s="140"/>
      <c r="C163" s="155" t="s">
        <v>301</v>
      </c>
      <c r="D163" s="155" t="s">
        <v>220</v>
      </c>
      <c r="E163" s="156" t="s">
        <v>1995</v>
      </c>
      <c r="F163" s="157" t="s">
        <v>1996</v>
      </c>
      <c r="G163" s="158" t="s">
        <v>269</v>
      </c>
      <c r="H163" s="159">
        <v>1</v>
      </c>
      <c r="I163" s="160"/>
      <c r="J163" s="161">
        <f t="shared" si="10"/>
        <v>0</v>
      </c>
      <c r="K163" s="162"/>
      <c r="L163" s="163"/>
      <c r="M163" s="164" t="s">
        <v>1</v>
      </c>
      <c r="N163" s="165" t="s">
        <v>39</v>
      </c>
      <c r="P163" s="151">
        <f t="shared" si="11"/>
        <v>0</v>
      </c>
      <c r="Q163" s="151">
        <v>0</v>
      </c>
      <c r="R163" s="151">
        <f t="shared" si="12"/>
        <v>0</v>
      </c>
      <c r="S163" s="151">
        <v>0</v>
      </c>
      <c r="T163" s="152">
        <f t="shared" si="13"/>
        <v>0</v>
      </c>
      <c r="AR163" s="153" t="s">
        <v>190</v>
      </c>
      <c r="AT163" s="153" t="s">
        <v>220</v>
      </c>
      <c r="AU163" s="153" t="s">
        <v>85</v>
      </c>
      <c r="AY163" s="14" t="s">
        <v>160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4" t="s">
        <v>85</v>
      </c>
      <c r="BK163" s="154">
        <f t="shared" si="19"/>
        <v>0</v>
      </c>
      <c r="BL163" s="14" t="s">
        <v>166</v>
      </c>
      <c r="BM163" s="153" t="s">
        <v>1997</v>
      </c>
    </row>
    <row r="164" spans="2:65" s="1" customFormat="1" ht="16.5" customHeight="1">
      <c r="B164" s="140"/>
      <c r="C164" s="155" t="s">
        <v>305</v>
      </c>
      <c r="D164" s="155" t="s">
        <v>220</v>
      </c>
      <c r="E164" s="156" t="s">
        <v>1998</v>
      </c>
      <c r="F164" s="157" t="s">
        <v>1999</v>
      </c>
      <c r="G164" s="158" t="s">
        <v>269</v>
      </c>
      <c r="H164" s="159">
        <v>1</v>
      </c>
      <c r="I164" s="160"/>
      <c r="J164" s="161">
        <f t="shared" si="10"/>
        <v>0</v>
      </c>
      <c r="K164" s="162"/>
      <c r="L164" s="163"/>
      <c r="M164" s="164" t="s">
        <v>1</v>
      </c>
      <c r="N164" s="165" t="s">
        <v>39</v>
      </c>
      <c r="P164" s="151">
        <f t="shared" si="11"/>
        <v>0</v>
      </c>
      <c r="Q164" s="151">
        <v>0</v>
      </c>
      <c r="R164" s="151">
        <f t="shared" si="12"/>
        <v>0</v>
      </c>
      <c r="S164" s="151">
        <v>0</v>
      </c>
      <c r="T164" s="152">
        <f t="shared" si="13"/>
        <v>0</v>
      </c>
      <c r="AR164" s="153" t="s">
        <v>190</v>
      </c>
      <c r="AT164" s="153" t="s">
        <v>220</v>
      </c>
      <c r="AU164" s="153" t="s">
        <v>85</v>
      </c>
      <c r="AY164" s="14" t="s">
        <v>160</v>
      </c>
      <c r="BE164" s="154">
        <f t="shared" si="14"/>
        <v>0</v>
      </c>
      <c r="BF164" s="154">
        <f t="shared" si="15"/>
        <v>0</v>
      </c>
      <c r="BG164" s="154">
        <f t="shared" si="16"/>
        <v>0</v>
      </c>
      <c r="BH164" s="154">
        <f t="shared" si="17"/>
        <v>0</v>
      </c>
      <c r="BI164" s="154">
        <f t="shared" si="18"/>
        <v>0</v>
      </c>
      <c r="BJ164" s="14" t="s">
        <v>85</v>
      </c>
      <c r="BK164" s="154">
        <f t="shared" si="19"/>
        <v>0</v>
      </c>
      <c r="BL164" s="14" t="s">
        <v>166</v>
      </c>
      <c r="BM164" s="153" t="s">
        <v>2000</v>
      </c>
    </row>
    <row r="165" spans="2:65" s="1" customFormat="1" ht="16.5" customHeight="1">
      <c r="B165" s="140"/>
      <c r="C165" s="155" t="s">
        <v>309</v>
      </c>
      <c r="D165" s="155" t="s">
        <v>220</v>
      </c>
      <c r="E165" s="156" t="s">
        <v>2001</v>
      </c>
      <c r="F165" s="157" t="s">
        <v>2002</v>
      </c>
      <c r="G165" s="158" t="s">
        <v>253</v>
      </c>
      <c r="H165" s="159">
        <v>4</v>
      </c>
      <c r="I165" s="160"/>
      <c r="J165" s="161">
        <f t="shared" si="10"/>
        <v>0</v>
      </c>
      <c r="K165" s="162"/>
      <c r="L165" s="163"/>
      <c r="M165" s="164" t="s">
        <v>1</v>
      </c>
      <c r="N165" s="165" t="s">
        <v>39</v>
      </c>
      <c r="P165" s="151">
        <f t="shared" si="11"/>
        <v>0</v>
      </c>
      <c r="Q165" s="151">
        <v>0</v>
      </c>
      <c r="R165" s="151">
        <f t="shared" si="12"/>
        <v>0</v>
      </c>
      <c r="S165" s="151">
        <v>0</v>
      </c>
      <c r="T165" s="152">
        <f t="shared" si="13"/>
        <v>0</v>
      </c>
      <c r="AR165" s="153" t="s">
        <v>190</v>
      </c>
      <c r="AT165" s="153" t="s">
        <v>220</v>
      </c>
      <c r="AU165" s="153" t="s">
        <v>85</v>
      </c>
      <c r="AY165" s="14" t="s">
        <v>160</v>
      </c>
      <c r="BE165" s="154">
        <f t="shared" si="14"/>
        <v>0</v>
      </c>
      <c r="BF165" s="154">
        <f t="shared" si="15"/>
        <v>0</v>
      </c>
      <c r="BG165" s="154">
        <f t="shared" si="16"/>
        <v>0</v>
      </c>
      <c r="BH165" s="154">
        <f t="shared" si="17"/>
        <v>0</v>
      </c>
      <c r="BI165" s="154">
        <f t="shared" si="18"/>
        <v>0</v>
      </c>
      <c r="BJ165" s="14" t="s">
        <v>85</v>
      </c>
      <c r="BK165" s="154">
        <f t="shared" si="19"/>
        <v>0</v>
      </c>
      <c r="BL165" s="14" t="s">
        <v>166</v>
      </c>
      <c r="BM165" s="153" t="s">
        <v>2003</v>
      </c>
    </row>
    <row r="166" spans="2:65" s="1" customFormat="1" ht="16.5" customHeight="1">
      <c r="B166" s="140"/>
      <c r="C166" s="155" t="s">
        <v>313</v>
      </c>
      <c r="D166" s="155" t="s">
        <v>220</v>
      </c>
      <c r="E166" s="156" t="s">
        <v>2004</v>
      </c>
      <c r="F166" s="157" t="s">
        <v>2005</v>
      </c>
      <c r="G166" s="158" t="s">
        <v>253</v>
      </c>
      <c r="H166" s="159">
        <v>7</v>
      </c>
      <c r="I166" s="160"/>
      <c r="J166" s="161">
        <f t="shared" si="10"/>
        <v>0</v>
      </c>
      <c r="K166" s="162"/>
      <c r="L166" s="163"/>
      <c r="M166" s="164" t="s">
        <v>1</v>
      </c>
      <c r="N166" s="165" t="s">
        <v>39</v>
      </c>
      <c r="P166" s="151">
        <f t="shared" si="11"/>
        <v>0</v>
      </c>
      <c r="Q166" s="151">
        <v>0</v>
      </c>
      <c r="R166" s="151">
        <f t="shared" si="12"/>
        <v>0</v>
      </c>
      <c r="S166" s="151">
        <v>0</v>
      </c>
      <c r="T166" s="152">
        <f t="shared" si="13"/>
        <v>0</v>
      </c>
      <c r="AR166" s="153" t="s">
        <v>190</v>
      </c>
      <c r="AT166" s="153" t="s">
        <v>220</v>
      </c>
      <c r="AU166" s="153" t="s">
        <v>85</v>
      </c>
      <c r="AY166" s="14" t="s">
        <v>160</v>
      </c>
      <c r="BE166" s="154">
        <f t="shared" si="14"/>
        <v>0</v>
      </c>
      <c r="BF166" s="154">
        <f t="shared" si="15"/>
        <v>0</v>
      </c>
      <c r="BG166" s="154">
        <f t="shared" si="16"/>
        <v>0</v>
      </c>
      <c r="BH166" s="154">
        <f t="shared" si="17"/>
        <v>0</v>
      </c>
      <c r="BI166" s="154">
        <f t="shared" si="18"/>
        <v>0</v>
      </c>
      <c r="BJ166" s="14" t="s">
        <v>85</v>
      </c>
      <c r="BK166" s="154">
        <f t="shared" si="19"/>
        <v>0</v>
      </c>
      <c r="BL166" s="14" t="s">
        <v>166</v>
      </c>
      <c r="BM166" s="153" t="s">
        <v>2006</v>
      </c>
    </row>
    <row r="167" spans="2:65" s="1" customFormat="1" ht="16.5" customHeight="1">
      <c r="B167" s="140"/>
      <c r="C167" s="155" t="s">
        <v>317</v>
      </c>
      <c r="D167" s="155" t="s">
        <v>220</v>
      </c>
      <c r="E167" s="156" t="s">
        <v>2007</v>
      </c>
      <c r="F167" s="157" t="s">
        <v>2008</v>
      </c>
      <c r="G167" s="158" t="s">
        <v>253</v>
      </c>
      <c r="H167" s="159">
        <v>9</v>
      </c>
      <c r="I167" s="160"/>
      <c r="J167" s="161">
        <f t="shared" si="10"/>
        <v>0</v>
      </c>
      <c r="K167" s="162"/>
      <c r="L167" s="163"/>
      <c r="M167" s="164" t="s">
        <v>1</v>
      </c>
      <c r="N167" s="165" t="s">
        <v>39</v>
      </c>
      <c r="P167" s="151">
        <f t="shared" si="11"/>
        <v>0</v>
      </c>
      <c r="Q167" s="151">
        <v>0</v>
      </c>
      <c r="R167" s="151">
        <f t="shared" si="12"/>
        <v>0</v>
      </c>
      <c r="S167" s="151">
        <v>0</v>
      </c>
      <c r="T167" s="152">
        <f t="shared" si="13"/>
        <v>0</v>
      </c>
      <c r="AR167" s="153" t="s">
        <v>190</v>
      </c>
      <c r="AT167" s="153" t="s">
        <v>220</v>
      </c>
      <c r="AU167" s="153" t="s">
        <v>85</v>
      </c>
      <c r="AY167" s="14" t="s">
        <v>160</v>
      </c>
      <c r="BE167" s="154">
        <f t="shared" si="14"/>
        <v>0</v>
      </c>
      <c r="BF167" s="154">
        <f t="shared" si="15"/>
        <v>0</v>
      </c>
      <c r="BG167" s="154">
        <f t="shared" si="16"/>
        <v>0</v>
      </c>
      <c r="BH167" s="154">
        <f t="shared" si="17"/>
        <v>0</v>
      </c>
      <c r="BI167" s="154">
        <f t="shared" si="18"/>
        <v>0</v>
      </c>
      <c r="BJ167" s="14" t="s">
        <v>85</v>
      </c>
      <c r="BK167" s="154">
        <f t="shared" si="19"/>
        <v>0</v>
      </c>
      <c r="BL167" s="14" t="s">
        <v>166</v>
      </c>
      <c r="BM167" s="153" t="s">
        <v>2009</v>
      </c>
    </row>
    <row r="168" spans="2:65" s="1" customFormat="1" ht="16.5" customHeight="1">
      <c r="B168" s="140"/>
      <c r="C168" s="155" t="s">
        <v>322</v>
      </c>
      <c r="D168" s="155" t="s">
        <v>220</v>
      </c>
      <c r="E168" s="156" t="s">
        <v>2010</v>
      </c>
      <c r="F168" s="157" t="s">
        <v>2011</v>
      </c>
      <c r="G168" s="158" t="s">
        <v>253</v>
      </c>
      <c r="H168" s="159">
        <v>35</v>
      </c>
      <c r="I168" s="160"/>
      <c r="J168" s="161">
        <f t="shared" si="10"/>
        <v>0</v>
      </c>
      <c r="K168" s="162"/>
      <c r="L168" s="163"/>
      <c r="M168" s="164" t="s">
        <v>1</v>
      </c>
      <c r="N168" s="165" t="s">
        <v>39</v>
      </c>
      <c r="P168" s="151">
        <f t="shared" si="11"/>
        <v>0</v>
      </c>
      <c r="Q168" s="151">
        <v>0</v>
      </c>
      <c r="R168" s="151">
        <f t="shared" si="12"/>
        <v>0</v>
      </c>
      <c r="S168" s="151">
        <v>0</v>
      </c>
      <c r="T168" s="152">
        <f t="shared" si="13"/>
        <v>0</v>
      </c>
      <c r="AR168" s="153" t="s">
        <v>190</v>
      </c>
      <c r="AT168" s="153" t="s">
        <v>220</v>
      </c>
      <c r="AU168" s="153" t="s">
        <v>85</v>
      </c>
      <c r="AY168" s="14" t="s">
        <v>160</v>
      </c>
      <c r="BE168" s="154">
        <f t="shared" si="14"/>
        <v>0</v>
      </c>
      <c r="BF168" s="154">
        <f t="shared" si="15"/>
        <v>0</v>
      </c>
      <c r="BG168" s="154">
        <f t="shared" si="16"/>
        <v>0</v>
      </c>
      <c r="BH168" s="154">
        <f t="shared" si="17"/>
        <v>0</v>
      </c>
      <c r="BI168" s="154">
        <f t="shared" si="18"/>
        <v>0</v>
      </c>
      <c r="BJ168" s="14" t="s">
        <v>85</v>
      </c>
      <c r="BK168" s="154">
        <f t="shared" si="19"/>
        <v>0</v>
      </c>
      <c r="BL168" s="14" t="s">
        <v>166</v>
      </c>
      <c r="BM168" s="153" t="s">
        <v>2012</v>
      </c>
    </row>
    <row r="169" spans="2:65" s="1" customFormat="1" ht="16.5" customHeight="1">
      <c r="B169" s="140"/>
      <c r="C169" s="155" t="s">
        <v>326</v>
      </c>
      <c r="D169" s="155" t="s">
        <v>220</v>
      </c>
      <c r="E169" s="156" t="s">
        <v>2013</v>
      </c>
      <c r="F169" s="157" t="s">
        <v>2014</v>
      </c>
      <c r="G169" s="158" t="s">
        <v>253</v>
      </c>
      <c r="H169" s="159">
        <v>105</v>
      </c>
      <c r="I169" s="160"/>
      <c r="J169" s="161">
        <f t="shared" si="10"/>
        <v>0</v>
      </c>
      <c r="K169" s="162"/>
      <c r="L169" s="163"/>
      <c r="M169" s="164" t="s">
        <v>1</v>
      </c>
      <c r="N169" s="165" t="s">
        <v>39</v>
      </c>
      <c r="P169" s="151">
        <f t="shared" si="11"/>
        <v>0</v>
      </c>
      <c r="Q169" s="151">
        <v>0</v>
      </c>
      <c r="R169" s="151">
        <f t="shared" si="12"/>
        <v>0</v>
      </c>
      <c r="S169" s="151">
        <v>0</v>
      </c>
      <c r="T169" s="152">
        <f t="shared" si="13"/>
        <v>0</v>
      </c>
      <c r="AR169" s="153" t="s">
        <v>190</v>
      </c>
      <c r="AT169" s="153" t="s">
        <v>220</v>
      </c>
      <c r="AU169" s="153" t="s">
        <v>85</v>
      </c>
      <c r="AY169" s="14" t="s">
        <v>160</v>
      </c>
      <c r="BE169" s="154">
        <f t="shared" si="14"/>
        <v>0</v>
      </c>
      <c r="BF169" s="154">
        <f t="shared" si="15"/>
        <v>0</v>
      </c>
      <c r="BG169" s="154">
        <f t="shared" si="16"/>
        <v>0</v>
      </c>
      <c r="BH169" s="154">
        <f t="shared" si="17"/>
        <v>0</v>
      </c>
      <c r="BI169" s="154">
        <f t="shared" si="18"/>
        <v>0</v>
      </c>
      <c r="BJ169" s="14" t="s">
        <v>85</v>
      </c>
      <c r="BK169" s="154">
        <f t="shared" si="19"/>
        <v>0</v>
      </c>
      <c r="BL169" s="14" t="s">
        <v>166</v>
      </c>
      <c r="BM169" s="153" t="s">
        <v>2015</v>
      </c>
    </row>
    <row r="170" spans="2:65" s="1" customFormat="1" ht="16.5" customHeight="1">
      <c r="B170" s="140"/>
      <c r="C170" s="155" t="s">
        <v>330</v>
      </c>
      <c r="D170" s="155" t="s">
        <v>220</v>
      </c>
      <c r="E170" s="156" t="s">
        <v>2016</v>
      </c>
      <c r="F170" s="157" t="s">
        <v>2017</v>
      </c>
      <c r="G170" s="158" t="s">
        <v>269</v>
      </c>
      <c r="H170" s="159">
        <v>1</v>
      </c>
      <c r="I170" s="160"/>
      <c r="J170" s="161">
        <f t="shared" si="10"/>
        <v>0</v>
      </c>
      <c r="K170" s="162"/>
      <c r="L170" s="163"/>
      <c r="M170" s="164" t="s">
        <v>1</v>
      </c>
      <c r="N170" s="165" t="s">
        <v>39</v>
      </c>
      <c r="P170" s="151">
        <f t="shared" si="11"/>
        <v>0</v>
      </c>
      <c r="Q170" s="151">
        <v>0</v>
      </c>
      <c r="R170" s="151">
        <f t="shared" si="12"/>
        <v>0</v>
      </c>
      <c r="S170" s="151">
        <v>0</v>
      </c>
      <c r="T170" s="152">
        <f t="shared" si="13"/>
        <v>0</v>
      </c>
      <c r="AR170" s="153" t="s">
        <v>190</v>
      </c>
      <c r="AT170" s="153" t="s">
        <v>220</v>
      </c>
      <c r="AU170" s="153" t="s">
        <v>85</v>
      </c>
      <c r="AY170" s="14" t="s">
        <v>160</v>
      </c>
      <c r="BE170" s="154">
        <f t="shared" si="14"/>
        <v>0</v>
      </c>
      <c r="BF170" s="154">
        <f t="shared" si="15"/>
        <v>0</v>
      </c>
      <c r="BG170" s="154">
        <f t="shared" si="16"/>
        <v>0</v>
      </c>
      <c r="BH170" s="154">
        <f t="shared" si="17"/>
        <v>0</v>
      </c>
      <c r="BI170" s="154">
        <f t="shared" si="18"/>
        <v>0</v>
      </c>
      <c r="BJ170" s="14" t="s">
        <v>85</v>
      </c>
      <c r="BK170" s="154">
        <f t="shared" si="19"/>
        <v>0</v>
      </c>
      <c r="BL170" s="14" t="s">
        <v>166</v>
      </c>
      <c r="BM170" s="153" t="s">
        <v>2018</v>
      </c>
    </row>
    <row r="171" spans="2:65" s="1" customFormat="1" ht="16.5" customHeight="1">
      <c r="B171" s="140"/>
      <c r="C171" s="155" t="s">
        <v>334</v>
      </c>
      <c r="D171" s="155" t="s">
        <v>220</v>
      </c>
      <c r="E171" s="156" t="s">
        <v>2019</v>
      </c>
      <c r="F171" s="157" t="s">
        <v>2020</v>
      </c>
      <c r="G171" s="158" t="s">
        <v>269</v>
      </c>
      <c r="H171" s="159">
        <v>27</v>
      </c>
      <c r="I171" s="160"/>
      <c r="J171" s="161">
        <f t="shared" si="10"/>
        <v>0</v>
      </c>
      <c r="K171" s="162"/>
      <c r="L171" s="163"/>
      <c r="M171" s="164" t="s">
        <v>1</v>
      </c>
      <c r="N171" s="165" t="s">
        <v>39</v>
      </c>
      <c r="P171" s="151">
        <f t="shared" si="11"/>
        <v>0</v>
      </c>
      <c r="Q171" s="151">
        <v>0</v>
      </c>
      <c r="R171" s="151">
        <f t="shared" si="12"/>
        <v>0</v>
      </c>
      <c r="S171" s="151">
        <v>0</v>
      </c>
      <c r="T171" s="152">
        <f t="shared" si="13"/>
        <v>0</v>
      </c>
      <c r="AR171" s="153" t="s">
        <v>190</v>
      </c>
      <c r="AT171" s="153" t="s">
        <v>220</v>
      </c>
      <c r="AU171" s="153" t="s">
        <v>85</v>
      </c>
      <c r="AY171" s="14" t="s">
        <v>160</v>
      </c>
      <c r="BE171" s="154">
        <f t="shared" si="14"/>
        <v>0</v>
      </c>
      <c r="BF171" s="154">
        <f t="shared" si="15"/>
        <v>0</v>
      </c>
      <c r="BG171" s="154">
        <f t="shared" si="16"/>
        <v>0</v>
      </c>
      <c r="BH171" s="154">
        <f t="shared" si="17"/>
        <v>0</v>
      </c>
      <c r="BI171" s="154">
        <f t="shared" si="18"/>
        <v>0</v>
      </c>
      <c r="BJ171" s="14" t="s">
        <v>85</v>
      </c>
      <c r="BK171" s="154">
        <f t="shared" si="19"/>
        <v>0</v>
      </c>
      <c r="BL171" s="14" t="s">
        <v>166</v>
      </c>
      <c r="BM171" s="153" t="s">
        <v>2021</v>
      </c>
    </row>
    <row r="172" spans="2:65" s="1" customFormat="1" ht="16.5" customHeight="1">
      <c r="B172" s="140"/>
      <c r="C172" s="155" t="s">
        <v>338</v>
      </c>
      <c r="D172" s="155" t="s">
        <v>220</v>
      </c>
      <c r="E172" s="156" t="s">
        <v>2022</v>
      </c>
      <c r="F172" s="157" t="s">
        <v>2023</v>
      </c>
      <c r="G172" s="158" t="s">
        <v>269</v>
      </c>
      <c r="H172" s="159">
        <v>32</v>
      </c>
      <c r="I172" s="160"/>
      <c r="J172" s="161">
        <f t="shared" si="10"/>
        <v>0</v>
      </c>
      <c r="K172" s="162"/>
      <c r="L172" s="163"/>
      <c r="M172" s="164" t="s">
        <v>1</v>
      </c>
      <c r="N172" s="165" t="s">
        <v>39</v>
      </c>
      <c r="P172" s="151">
        <f t="shared" si="11"/>
        <v>0</v>
      </c>
      <c r="Q172" s="151">
        <v>0</v>
      </c>
      <c r="R172" s="151">
        <f t="shared" si="12"/>
        <v>0</v>
      </c>
      <c r="S172" s="151">
        <v>0</v>
      </c>
      <c r="T172" s="152">
        <f t="shared" si="13"/>
        <v>0</v>
      </c>
      <c r="AR172" s="153" t="s">
        <v>190</v>
      </c>
      <c r="AT172" s="153" t="s">
        <v>220</v>
      </c>
      <c r="AU172" s="153" t="s">
        <v>85</v>
      </c>
      <c r="AY172" s="14" t="s">
        <v>160</v>
      </c>
      <c r="BE172" s="154">
        <f t="shared" si="14"/>
        <v>0</v>
      </c>
      <c r="BF172" s="154">
        <f t="shared" si="15"/>
        <v>0</v>
      </c>
      <c r="BG172" s="154">
        <f t="shared" si="16"/>
        <v>0</v>
      </c>
      <c r="BH172" s="154">
        <f t="shared" si="17"/>
        <v>0</v>
      </c>
      <c r="BI172" s="154">
        <f t="shared" si="18"/>
        <v>0</v>
      </c>
      <c r="BJ172" s="14" t="s">
        <v>85</v>
      </c>
      <c r="BK172" s="154">
        <f t="shared" si="19"/>
        <v>0</v>
      </c>
      <c r="BL172" s="14" t="s">
        <v>166</v>
      </c>
      <c r="BM172" s="153" t="s">
        <v>2024</v>
      </c>
    </row>
    <row r="173" spans="2:65" s="1" customFormat="1" ht="16.5" customHeight="1">
      <c r="B173" s="140"/>
      <c r="C173" s="155" t="s">
        <v>342</v>
      </c>
      <c r="D173" s="155" t="s">
        <v>220</v>
      </c>
      <c r="E173" s="156" t="s">
        <v>2025</v>
      </c>
      <c r="F173" s="157" t="s">
        <v>2026</v>
      </c>
      <c r="G173" s="158" t="s">
        <v>269</v>
      </c>
      <c r="H173" s="159">
        <v>3</v>
      </c>
      <c r="I173" s="160"/>
      <c r="J173" s="161">
        <f t="shared" si="10"/>
        <v>0</v>
      </c>
      <c r="K173" s="162"/>
      <c r="L173" s="163"/>
      <c r="M173" s="164" t="s">
        <v>1</v>
      </c>
      <c r="N173" s="165" t="s">
        <v>39</v>
      </c>
      <c r="P173" s="151">
        <f t="shared" si="11"/>
        <v>0</v>
      </c>
      <c r="Q173" s="151">
        <v>0</v>
      </c>
      <c r="R173" s="151">
        <f t="shared" si="12"/>
        <v>0</v>
      </c>
      <c r="S173" s="151">
        <v>0</v>
      </c>
      <c r="T173" s="152">
        <f t="shared" si="13"/>
        <v>0</v>
      </c>
      <c r="AR173" s="153" t="s">
        <v>190</v>
      </c>
      <c r="AT173" s="153" t="s">
        <v>220</v>
      </c>
      <c r="AU173" s="153" t="s">
        <v>85</v>
      </c>
      <c r="AY173" s="14" t="s">
        <v>160</v>
      </c>
      <c r="BE173" s="154">
        <f t="shared" si="14"/>
        <v>0</v>
      </c>
      <c r="BF173" s="154">
        <f t="shared" si="15"/>
        <v>0</v>
      </c>
      <c r="BG173" s="154">
        <f t="shared" si="16"/>
        <v>0</v>
      </c>
      <c r="BH173" s="154">
        <f t="shared" si="17"/>
        <v>0</v>
      </c>
      <c r="BI173" s="154">
        <f t="shared" si="18"/>
        <v>0</v>
      </c>
      <c r="BJ173" s="14" t="s">
        <v>85</v>
      </c>
      <c r="BK173" s="154">
        <f t="shared" si="19"/>
        <v>0</v>
      </c>
      <c r="BL173" s="14" t="s">
        <v>166</v>
      </c>
      <c r="BM173" s="153" t="s">
        <v>2027</v>
      </c>
    </row>
    <row r="174" spans="2:65" s="1" customFormat="1" ht="16.5" customHeight="1">
      <c r="B174" s="140"/>
      <c r="C174" s="155" t="s">
        <v>346</v>
      </c>
      <c r="D174" s="155" t="s">
        <v>220</v>
      </c>
      <c r="E174" s="156" t="s">
        <v>2028</v>
      </c>
      <c r="F174" s="157" t="s">
        <v>2029</v>
      </c>
      <c r="G174" s="158" t="s">
        <v>269</v>
      </c>
      <c r="H174" s="159">
        <v>1</v>
      </c>
      <c r="I174" s="160"/>
      <c r="J174" s="161">
        <f t="shared" si="10"/>
        <v>0</v>
      </c>
      <c r="K174" s="162"/>
      <c r="L174" s="163"/>
      <c r="M174" s="164" t="s">
        <v>1</v>
      </c>
      <c r="N174" s="165" t="s">
        <v>39</v>
      </c>
      <c r="P174" s="151">
        <f t="shared" si="11"/>
        <v>0</v>
      </c>
      <c r="Q174" s="151">
        <v>0</v>
      </c>
      <c r="R174" s="151">
        <f t="shared" si="12"/>
        <v>0</v>
      </c>
      <c r="S174" s="151">
        <v>0</v>
      </c>
      <c r="T174" s="152">
        <f t="shared" si="13"/>
        <v>0</v>
      </c>
      <c r="AR174" s="153" t="s">
        <v>190</v>
      </c>
      <c r="AT174" s="153" t="s">
        <v>220</v>
      </c>
      <c r="AU174" s="153" t="s">
        <v>85</v>
      </c>
      <c r="AY174" s="14" t="s">
        <v>160</v>
      </c>
      <c r="BE174" s="154">
        <f t="shared" si="14"/>
        <v>0</v>
      </c>
      <c r="BF174" s="154">
        <f t="shared" si="15"/>
        <v>0</v>
      </c>
      <c r="BG174" s="154">
        <f t="shared" si="16"/>
        <v>0</v>
      </c>
      <c r="BH174" s="154">
        <f t="shared" si="17"/>
        <v>0</v>
      </c>
      <c r="BI174" s="154">
        <f t="shared" si="18"/>
        <v>0</v>
      </c>
      <c r="BJ174" s="14" t="s">
        <v>85</v>
      </c>
      <c r="BK174" s="154">
        <f t="shared" si="19"/>
        <v>0</v>
      </c>
      <c r="BL174" s="14" t="s">
        <v>166</v>
      </c>
      <c r="BM174" s="153" t="s">
        <v>2030</v>
      </c>
    </row>
    <row r="175" spans="2:65" s="1" customFormat="1" ht="16.5" customHeight="1">
      <c r="B175" s="140"/>
      <c r="C175" s="155" t="s">
        <v>350</v>
      </c>
      <c r="D175" s="155" t="s">
        <v>220</v>
      </c>
      <c r="E175" s="156" t="s">
        <v>2031</v>
      </c>
      <c r="F175" s="157" t="s">
        <v>2032</v>
      </c>
      <c r="G175" s="158" t="s">
        <v>269</v>
      </c>
      <c r="H175" s="159">
        <v>450</v>
      </c>
      <c r="I175" s="160"/>
      <c r="J175" s="161">
        <f t="shared" si="10"/>
        <v>0</v>
      </c>
      <c r="K175" s="162"/>
      <c r="L175" s="163"/>
      <c r="M175" s="164" t="s">
        <v>1</v>
      </c>
      <c r="N175" s="165" t="s">
        <v>39</v>
      </c>
      <c r="P175" s="151">
        <f t="shared" si="11"/>
        <v>0</v>
      </c>
      <c r="Q175" s="151">
        <v>0</v>
      </c>
      <c r="R175" s="151">
        <f t="shared" si="12"/>
        <v>0</v>
      </c>
      <c r="S175" s="151">
        <v>0</v>
      </c>
      <c r="T175" s="152">
        <f t="shared" si="13"/>
        <v>0</v>
      </c>
      <c r="AR175" s="153" t="s">
        <v>190</v>
      </c>
      <c r="AT175" s="153" t="s">
        <v>220</v>
      </c>
      <c r="AU175" s="153" t="s">
        <v>85</v>
      </c>
      <c r="AY175" s="14" t="s">
        <v>160</v>
      </c>
      <c r="BE175" s="154">
        <f t="shared" si="14"/>
        <v>0</v>
      </c>
      <c r="BF175" s="154">
        <f t="shared" si="15"/>
        <v>0</v>
      </c>
      <c r="BG175" s="154">
        <f t="shared" si="16"/>
        <v>0</v>
      </c>
      <c r="BH175" s="154">
        <f t="shared" si="17"/>
        <v>0</v>
      </c>
      <c r="BI175" s="154">
        <f t="shared" si="18"/>
        <v>0</v>
      </c>
      <c r="BJ175" s="14" t="s">
        <v>85</v>
      </c>
      <c r="BK175" s="154">
        <f t="shared" si="19"/>
        <v>0</v>
      </c>
      <c r="BL175" s="14" t="s">
        <v>166</v>
      </c>
      <c r="BM175" s="153" t="s">
        <v>2033</v>
      </c>
    </row>
    <row r="176" spans="2:65" s="1" customFormat="1" ht="16.5" customHeight="1">
      <c r="B176" s="140"/>
      <c r="C176" s="155" t="s">
        <v>354</v>
      </c>
      <c r="D176" s="155" t="s">
        <v>220</v>
      </c>
      <c r="E176" s="156" t="s">
        <v>2034</v>
      </c>
      <c r="F176" s="157" t="s">
        <v>2035</v>
      </c>
      <c r="G176" s="158" t="s">
        <v>269</v>
      </c>
      <c r="H176" s="159">
        <v>7</v>
      </c>
      <c r="I176" s="160"/>
      <c r="J176" s="161">
        <f t="shared" si="10"/>
        <v>0</v>
      </c>
      <c r="K176" s="162"/>
      <c r="L176" s="163"/>
      <c r="M176" s="164" t="s">
        <v>1</v>
      </c>
      <c r="N176" s="165" t="s">
        <v>39</v>
      </c>
      <c r="P176" s="151">
        <f t="shared" si="11"/>
        <v>0</v>
      </c>
      <c r="Q176" s="151">
        <v>0</v>
      </c>
      <c r="R176" s="151">
        <f t="shared" si="12"/>
        <v>0</v>
      </c>
      <c r="S176" s="151">
        <v>0</v>
      </c>
      <c r="T176" s="152">
        <f t="shared" si="13"/>
        <v>0</v>
      </c>
      <c r="AR176" s="153" t="s">
        <v>190</v>
      </c>
      <c r="AT176" s="153" t="s">
        <v>220</v>
      </c>
      <c r="AU176" s="153" t="s">
        <v>85</v>
      </c>
      <c r="AY176" s="14" t="s">
        <v>160</v>
      </c>
      <c r="BE176" s="154">
        <f t="shared" si="14"/>
        <v>0</v>
      </c>
      <c r="BF176" s="154">
        <f t="shared" si="15"/>
        <v>0</v>
      </c>
      <c r="BG176" s="154">
        <f t="shared" si="16"/>
        <v>0</v>
      </c>
      <c r="BH176" s="154">
        <f t="shared" si="17"/>
        <v>0</v>
      </c>
      <c r="BI176" s="154">
        <f t="shared" si="18"/>
        <v>0</v>
      </c>
      <c r="BJ176" s="14" t="s">
        <v>85</v>
      </c>
      <c r="BK176" s="154">
        <f t="shared" si="19"/>
        <v>0</v>
      </c>
      <c r="BL176" s="14" t="s">
        <v>166</v>
      </c>
      <c r="BM176" s="153" t="s">
        <v>2036</v>
      </c>
    </row>
    <row r="177" spans="2:65" s="1" customFormat="1" ht="21.75" customHeight="1">
      <c r="B177" s="140"/>
      <c r="C177" s="155" t="s">
        <v>358</v>
      </c>
      <c r="D177" s="155" t="s">
        <v>220</v>
      </c>
      <c r="E177" s="156" t="s">
        <v>2037</v>
      </c>
      <c r="F177" s="157" t="s">
        <v>2038</v>
      </c>
      <c r="G177" s="158" t="s">
        <v>766</v>
      </c>
      <c r="H177" s="159">
        <v>1</v>
      </c>
      <c r="I177" s="160"/>
      <c r="J177" s="161">
        <f t="shared" si="10"/>
        <v>0</v>
      </c>
      <c r="K177" s="162"/>
      <c r="L177" s="163"/>
      <c r="M177" s="164" t="s">
        <v>1</v>
      </c>
      <c r="N177" s="165" t="s">
        <v>39</v>
      </c>
      <c r="P177" s="151">
        <f t="shared" si="11"/>
        <v>0</v>
      </c>
      <c r="Q177" s="151">
        <v>0</v>
      </c>
      <c r="R177" s="151">
        <f t="shared" si="12"/>
        <v>0</v>
      </c>
      <c r="S177" s="151">
        <v>0</v>
      </c>
      <c r="T177" s="152">
        <f t="shared" si="13"/>
        <v>0</v>
      </c>
      <c r="AR177" s="153" t="s">
        <v>190</v>
      </c>
      <c r="AT177" s="153" t="s">
        <v>220</v>
      </c>
      <c r="AU177" s="153" t="s">
        <v>85</v>
      </c>
      <c r="AY177" s="14" t="s">
        <v>160</v>
      </c>
      <c r="BE177" s="154">
        <f t="shared" si="14"/>
        <v>0</v>
      </c>
      <c r="BF177" s="154">
        <f t="shared" si="15"/>
        <v>0</v>
      </c>
      <c r="BG177" s="154">
        <f t="shared" si="16"/>
        <v>0</v>
      </c>
      <c r="BH177" s="154">
        <f t="shared" si="17"/>
        <v>0</v>
      </c>
      <c r="BI177" s="154">
        <f t="shared" si="18"/>
        <v>0</v>
      </c>
      <c r="BJ177" s="14" t="s">
        <v>85</v>
      </c>
      <c r="BK177" s="154">
        <f t="shared" si="19"/>
        <v>0</v>
      </c>
      <c r="BL177" s="14" t="s">
        <v>166</v>
      </c>
      <c r="BM177" s="153" t="s">
        <v>2039</v>
      </c>
    </row>
    <row r="178" spans="2:65" s="1" customFormat="1" ht="16.5" customHeight="1">
      <c r="B178" s="140"/>
      <c r="C178" s="155" t="s">
        <v>362</v>
      </c>
      <c r="D178" s="155" t="s">
        <v>220</v>
      </c>
      <c r="E178" s="156" t="s">
        <v>2040</v>
      </c>
      <c r="F178" s="157" t="s">
        <v>2041</v>
      </c>
      <c r="G178" s="158" t="s">
        <v>269</v>
      </c>
      <c r="H178" s="159">
        <v>1</v>
      </c>
      <c r="I178" s="160"/>
      <c r="J178" s="161">
        <f t="shared" si="10"/>
        <v>0</v>
      </c>
      <c r="K178" s="162"/>
      <c r="L178" s="163"/>
      <c r="M178" s="164" t="s">
        <v>1</v>
      </c>
      <c r="N178" s="165" t="s">
        <v>39</v>
      </c>
      <c r="P178" s="151">
        <f t="shared" si="11"/>
        <v>0</v>
      </c>
      <c r="Q178" s="151">
        <v>0</v>
      </c>
      <c r="R178" s="151">
        <f t="shared" si="12"/>
        <v>0</v>
      </c>
      <c r="S178" s="151">
        <v>0</v>
      </c>
      <c r="T178" s="152">
        <f t="shared" si="13"/>
        <v>0</v>
      </c>
      <c r="AR178" s="153" t="s">
        <v>190</v>
      </c>
      <c r="AT178" s="153" t="s">
        <v>220</v>
      </c>
      <c r="AU178" s="153" t="s">
        <v>85</v>
      </c>
      <c r="AY178" s="14" t="s">
        <v>160</v>
      </c>
      <c r="BE178" s="154">
        <f t="shared" si="14"/>
        <v>0</v>
      </c>
      <c r="BF178" s="154">
        <f t="shared" si="15"/>
        <v>0</v>
      </c>
      <c r="BG178" s="154">
        <f t="shared" si="16"/>
        <v>0</v>
      </c>
      <c r="BH178" s="154">
        <f t="shared" si="17"/>
        <v>0</v>
      </c>
      <c r="BI178" s="154">
        <f t="shared" si="18"/>
        <v>0</v>
      </c>
      <c r="BJ178" s="14" t="s">
        <v>85</v>
      </c>
      <c r="BK178" s="154">
        <f t="shared" si="19"/>
        <v>0</v>
      </c>
      <c r="BL178" s="14" t="s">
        <v>166</v>
      </c>
      <c r="BM178" s="153" t="s">
        <v>2042</v>
      </c>
    </row>
    <row r="179" spans="2:65" s="1" customFormat="1" ht="16.5" customHeight="1">
      <c r="B179" s="140"/>
      <c r="C179" s="155" t="s">
        <v>366</v>
      </c>
      <c r="D179" s="155" t="s">
        <v>220</v>
      </c>
      <c r="E179" s="156" t="s">
        <v>2043</v>
      </c>
      <c r="F179" s="157" t="s">
        <v>2044</v>
      </c>
      <c r="G179" s="158" t="s">
        <v>269</v>
      </c>
      <c r="H179" s="159">
        <v>1</v>
      </c>
      <c r="I179" s="160"/>
      <c r="J179" s="161">
        <f t="shared" si="10"/>
        <v>0</v>
      </c>
      <c r="K179" s="162"/>
      <c r="L179" s="163"/>
      <c r="M179" s="164" t="s">
        <v>1</v>
      </c>
      <c r="N179" s="165" t="s">
        <v>39</v>
      </c>
      <c r="P179" s="151">
        <f t="shared" si="11"/>
        <v>0</v>
      </c>
      <c r="Q179" s="151">
        <v>0</v>
      </c>
      <c r="R179" s="151">
        <f t="shared" si="12"/>
        <v>0</v>
      </c>
      <c r="S179" s="151">
        <v>0</v>
      </c>
      <c r="T179" s="152">
        <f t="shared" si="13"/>
        <v>0</v>
      </c>
      <c r="AR179" s="153" t="s">
        <v>190</v>
      </c>
      <c r="AT179" s="153" t="s">
        <v>220</v>
      </c>
      <c r="AU179" s="153" t="s">
        <v>85</v>
      </c>
      <c r="AY179" s="14" t="s">
        <v>160</v>
      </c>
      <c r="BE179" s="154">
        <f t="shared" si="14"/>
        <v>0</v>
      </c>
      <c r="BF179" s="154">
        <f t="shared" si="15"/>
        <v>0</v>
      </c>
      <c r="BG179" s="154">
        <f t="shared" si="16"/>
        <v>0</v>
      </c>
      <c r="BH179" s="154">
        <f t="shared" si="17"/>
        <v>0</v>
      </c>
      <c r="BI179" s="154">
        <f t="shared" si="18"/>
        <v>0</v>
      </c>
      <c r="BJ179" s="14" t="s">
        <v>85</v>
      </c>
      <c r="BK179" s="154">
        <f t="shared" si="19"/>
        <v>0</v>
      </c>
      <c r="BL179" s="14" t="s">
        <v>166</v>
      </c>
      <c r="BM179" s="153" t="s">
        <v>2045</v>
      </c>
    </row>
    <row r="180" spans="2:65" s="1" customFormat="1" ht="16.5" customHeight="1">
      <c r="B180" s="140"/>
      <c r="C180" s="155" t="s">
        <v>370</v>
      </c>
      <c r="D180" s="155" t="s">
        <v>220</v>
      </c>
      <c r="E180" s="156" t="s">
        <v>2046</v>
      </c>
      <c r="F180" s="157" t="s">
        <v>2047</v>
      </c>
      <c r="G180" s="158" t="s">
        <v>269</v>
      </c>
      <c r="H180" s="159">
        <v>1</v>
      </c>
      <c r="I180" s="160"/>
      <c r="J180" s="161">
        <f t="shared" si="10"/>
        <v>0</v>
      </c>
      <c r="K180" s="162"/>
      <c r="L180" s="163"/>
      <c r="M180" s="164" t="s">
        <v>1</v>
      </c>
      <c r="N180" s="165" t="s">
        <v>39</v>
      </c>
      <c r="P180" s="151">
        <f t="shared" si="11"/>
        <v>0</v>
      </c>
      <c r="Q180" s="151">
        <v>0</v>
      </c>
      <c r="R180" s="151">
        <f t="shared" si="12"/>
        <v>0</v>
      </c>
      <c r="S180" s="151">
        <v>0</v>
      </c>
      <c r="T180" s="152">
        <f t="shared" si="13"/>
        <v>0</v>
      </c>
      <c r="AR180" s="153" t="s">
        <v>190</v>
      </c>
      <c r="AT180" s="153" t="s">
        <v>220</v>
      </c>
      <c r="AU180" s="153" t="s">
        <v>85</v>
      </c>
      <c r="AY180" s="14" t="s">
        <v>160</v>
      </c>
      <c r="BE180" s="154">
        <f t="shared" si="14"/>
        <v>0</v>
      </c>
      <c r="BF180" s="154">
        <f t="shared" si="15"/>
        <v>0</v>
      </c>
      <c r="BG180" s="154">
        <f t="shared" si="16"/>
        <v>0</v>
      </c>
      <c r="BH180" s="154">
        <f t="shared" si="17"/>
        <v>0</v>
      </c>
      <c r="BI180" s="154">
        <f t="shared" si="18"/>
        <v>0</v>
      </c>
      <c r="BJ180" s="14" t="s">
        <v>85</v>
      </c>
      <c r="BK180" s="154">
        <f t="shared" si="19"/>
        <v>0</v>
      </c>
      <c r="BL180" s="14" t="s">
        <v>166</v>
      </c>
      <c r="BM180" s="153" t="s">
        <v>2048</v>
      </c>
    </row>
    <row r="181" spans="2:65" s="1" customFormat="1" ht="16.5" customHeight="1">
      <c r="B181" s="140"/>
      <c r="C181" s="155" t="s">
        <v>374</v>
      </c>
      <c r="D181" s="155" t="s">
        <v>220</v>
      </c>
      <c r="E181" s="156" t="s">
        <v>2049</v>
      </c>
      <c r="F181" s="157" t="s">
        <v>2050</v>
      </c>
      <c r="G181" s="158" t="s">
        <v>269</v>
      </c>
      <c r="H181" s="159">
        <v>1</v>
      </c>
      <c r="I181" s="160"/>
      <c r="J181" s="161">
        <f t="shared" si="10"/>
        <v>0</v>
      </c>
      <c r="K181" s="162"/>
      <c r="L181" s="163"/>
      <c r="M181" s="164" t="s">
        <v>1</v>
      </c>
      <c r="N181" s="165" t="s">
        <v>39</v>
      </c>
      <c r="P181" s="151">
        <f t="shared" si="11"/>
        <v>0</v>
      </c>
      <c r="Q181" s="151">
        <v>0</v>
      </c>
      <c r="R181" s="151">
        <f t="shared" si="12"/>
        <v>0</v>
      </c>
      <c r="S181" s="151">
        <v>0</v>
      </c>
      <c r="T181" s="152">
        <f t="shared" si="13"/>
        <v>0</v>
      </c>
      <c r="AR181" s="153" t="s">
        <v>190</v>
      </c>
      <c r="AT181" s="153" t="s">
        <v>220</v>
      </c>
      <c r="AU181" s="153" t="s">
        <v>85</v>
      </c>
      <c r="AY181" s="14" t="s">
        <v>160</v>
      </c>
      <c r="BE181" s="154">
        <f t="shared" si="14"/>
        <v>0</v>
      </c>
      <c r="BF181" s="154">
        <f t="shared" si="15"/>
        <v>0</v>
      </c>
      <c r="BG181" s="154">
        <f t="shared" si="16"/>
        <v>0</v>
      </c>
      <c r="BH181" s="154">
        <f t="shared" si="17"/>
        <v>0</v>
      </c>
      <c r="BI181" s="154">
        <f t="shared" si="18"/>
        <v>0</v>
      </c>
      <c r="BJ181" s="14" t="s">
        <v>85</v>
      </c>
      <c r="BK181" s="154">
        <f t="shared" si="19"/>
        <v>0</v>
      </c>
      <c r="BL181" s="14" t="s">
        <v>166</v>
      </c>
      <c r="BM181" s="153" t="s">
        <v>2051</v>
      </c>
    </row>
    <row r="182" spans="2:65" s="1" customFormat="1" ht="16.5" customHeight="1">
      <c r="B182" s="140"/>
      <c r="C182" s="155" t="s">
        <v>378</v>
      </c>
      <c r="D182" s="155" t="s">
        <v>220</v>
      </c>
      <c r="E182" s="156" t="s">
        <v>2052</v>
      </c>
      <c r="F182" s="157" t="s">
        <v>2053</v>
      </c>
      <c r="G182" s="158" t="s">
        <v>269</v>
      </c>
      <c r="H182" s="159">
        <v>1</v>
      </c>
      <c r="I182" s="160"/>
      <c r="J182" s="161">
        <f t="shared" si="10"/>
        <v>0</v>
      </c>
      <c r="K182" s="162"/>
      <c r="L182" s="163"/>
      <c r="M182" s="164" t="s">
        <v>1</v>
      </c>
      <c r="N182" s="165" t="s">
        <v>39</v>
      </c>
      <c r="P182" s="151">
        <f t="shared" si="11"/>
        <v>0</v>
      </c>
      <c r="Q182" s="151">
        <v>0</v>
      </c>
      <c r="R182" s="151">
        <f t="shared" si="12"/>
        <v>0</v>
      </c>
      <c r="S182" s="151">
        <v>0</v>
      </c>
      <c r="T182" s="152">
        <f t="shared" si="13"/>
        <v>0</v>
      </c>
      <c r="AR182" s="153" t="s">
        <v>190</v>
      </c>
      <c r="AT182" s="153" t="s">
        <v>220</v>
      </c>
      <c r="AU182" s="153" t="s">
        <v>85</v>
      </c>
      <c r="AY182" s="14" t="s">
        <v>160</v>
      </c>
      <c r="BE182" s="154">
        <f t="shared" si="14"/>
        <v>0</v>
      </c>
      <c r="BF182" s="154">
        <f t="shared" si="15"/>
        <v>0</v>
      </c>
      <c r="BG182" s="154">
        <f t="shared" si="16"/>
        <v>0</v>
      </c>
      <c r="BH182" s="154">
        <f t="shared" si="17"/>
        <v>0</v>
      </c>
      <c r="BI182" s="154">
        <f t="shared" si="18"/>
        <v>0</v>
      </c>
      <c r="BJ182" s="14" t="s">
        <v>85</v>
      </c>
      <c r="BK182" s="154">
        <f t="shared" si="19"/>
        <v>0</v>
      </c>
      <c r="BL182" s="14" t="s">
        <v>166</v>
      </c>
      <c r="BM182" s="153" t="s">
        <v>2054</v>
      </c>
    </row>
    <row r="183" spans="2:65" s="1" customFormat="1" ht="16.5" customHeight="1">
      <c r="B183" s="140"/>
      <c r="C183" s="155" t="s">
        <v>382</v>
      </c>
      <c r="D183" s="155" t="s">
        <v>220</v>
      </c>
      <c r="E183" s="156" t="s">
        <v>2055</v>
      </c>
      <c r="F183" s="157" t="s">
        <v>2056</v>
      </c>
      <c r="G183" s="158" t="s">
        <v>269</v>
      </c>
      <c r="H183" s="159">
        <v>2</v>
      </c>
      <c r="I183" s="160"/>
      <c r="J183" s="161">
        <f t="shared" si="10"/>
        <v>0</v>
      </c>
      <c r="K183" s="162"/>
      <c r="L183" s="163"/>
      <c r="M183" s="164" t="s">
        <v>1</v>
      </c>
      <c r="N183" s="165" t="s">
        <v>39</v>
      </c>
      <c r="P183" s="151">
        <f t="shared" si="11"/>
        <v>0</v>
      </c>
      <c r="Q183" s="151">
        <v>0</v>
      </c>
      <c r="R183" s="151">
        <f t="shared" si="12"/>
        <v>0</v>
      </c>
      <c r="S183" s="151">
        <v>0</v>
      </c>
      <c r="T183" s="152">
        <f t="shared" si="13"/>
        <v>0</v>
      </c>
      <c r="AR183" s="153" t="s">
        <v>190</v>
      </c>
      <c r="AT183" s="153" t="s">
        <v>220</v>
      </c>
      <c r="AU183" s="153" t="s">
        <v>85</v>
      </c>
      <c r="AY183" s="14" t="s">
        <v>160</v>
      </c>
      <c r="BE183" s="154">
        <f t="shared" si="14"/>
        <v>0</v>
      </c>
      <c r="BF183" s="154">
        <f t="shared" si="15"/>
        <v>0</v>
      </c>
      <c r="BG183" s="154">
        <f t="shared" si="16"/>
        <v>0</v>
      </c>
      <c r="BH183" s="154">
        <f t="shared" si="17"/>
        <v>0</v>
      </c>
      <c r="BI183" s="154">
        <f t="shared" si="18"/>
        <v>0</v>
      </c>
      <c r="BJ183" s="14" t="s">
        <v>85</v>
      </c>
      <c r="BK183" s="154">
        <f t="shared" si="19"/>
        <v>0</v>
      </c>
      <c r="BL183" s="14" t="s">
        <v>166</v>
      </c>
      <c r="BM183" s="153" t="s">
        <v>2057</v>
      </c>
    </row>
    <row r="184" spans="2:65" s="1" customFormat="1" ht="16.5" customHeight="1">
      <c r="B184" s="140"/>
      <c r="C184" s="155" t="s">
        <v>386</v>
      </c>
      <c r="D184" s="155" t="s">
        <v>220</v>
      </c>
      <c r="E184" s="156" t="s">
        <v>2058</v>
      </c>
      <c r="F184" s="157" t="s">
        <v>2059</v>
      </c>
      <c r="G184" s="158" t="s">
        <v>269</v>
      </c>
      <c r="H184" s="159">
        <v>1</v>
      </c>
      <c r="I184" s="160"/>
      <c r="J184" s="161">
        <f t="shared" si="10"/>
        <v>0</v>
      </c>
      <c r="K184" s="162"/>
      <c r="L184" s="163"/>
      <c r="M184" s="164" t="s">
        <v>1</v>
      </c>
      <c r="N184" s="165" t="s">
        <v>39</v>
      </c>
      <c r="P184" s="151">
        <f t="shared" si="11"/>
        <v>0</v>
      </c>
      <c r="Q184" s="151">
        <v>0</v>
      </c>
      <c r="R184" s="151">
        <f t="shared" si="12"/>
        <v>0</v>
      </c>
      <c r="S184" s="151">
        <v>0</v>
      </c>
      <c r="T184" s="152">
        <f t="shared" si="13"/>
        <v>0</v>
      </c>
      <c r="AR184" s="153" t="s">
        <v>190</v>
      </c>
      <c r="AT184" s="153" t="s">
        <v>220</v>
      </c>
      <c r="AU184" s="153" t="s">
        <v>85</v>
      </c>
      <c r="AY184" s="14" t="s">
        <v>160</v>
      </c>
      <c r="BE184" s="154">
        <f t="shared" si="14"/>
        <v>0</v>
      </c>
      <c r="BF184" s="154">
        <f t="shared" si="15"/>
        <v>0</v>
      </c>
      <c r="BG184" s="154">
        <f t="shared" si="16"/>
        <v>0</v>
      </c>
      <c r="BH184" s="154">
        <f t="shared" si="17"/>
        <v>0</v>
      </c>
      <c r="BI184" s="154">
        <f t="shared" si="18"/>
        <v>0</v>
      </c>
      <c r="BJ184" s="14" t="s">
        <v>85</v>
      </c>
      <c r="BK184" s="154">
        <f t="shared" si="19"/>
        <v>0</v>
      </c>
      <c r="BL184" s="14" t="s">
        <v>166</v>
      </c>
      <c r="BM184" s="153" t="s">
        <v>2060</v>
      </c>
    </row>
    <row r="185" spans="2:65" s="1" customFormat="1" ht="16.5" customHeight="1">
      <c r="B185" s="140"/>
      <c r="C185" s="155" t="s">
        <v>390</v>
      </c>
      <c r="D185" s="155" t="s">
        <v>220</v>
      </c>
      <c r="E185" s="156" t="s">
        <v>2061</v>
      </c>
      <c r="F185" s="157" t="s">
        <v>2062</v>
      </c>
      <c r="G185" s="158" t="s">
        <v>269</v>
      </c>
      <c r="H185" s="159">
        <v>1</v>
      </c>
      <c r="I185" s="160"/>
      <c r="J185" s="161">
        <f t="shared" si="10"/>
        <v>0</v>
      </c>
      <c r="K185" s="162"/>
      <c r="L185" s="163"/>
      <c r="M185" s="164" t="s">
        <v>1</v>
      </c>
      <c r="N185" s="165" t="s">
        <v>39</v>
      </c>
      <c r="P185" s="151">
        <f t="shared" si="11"/>
        <v>0</v>
      </c>
      <c r="Q185" s="151">
        <v>0</v>
      </c>
      <c r="R185" s="151">
        <f t="shared" si="12"/>
        <v>0</v>
      </c>
      <c r="S185" s="151">
        <v>0</v>
      </c>
      <c r="T185" s="152">
        <f t="shared" si="13"/>
        <v>0</v>
      </c>
      <c r="AR185" s="153" t="s">
        <v>190</v>
      </c>
      <c r="AT185" s="153" t="s">
        <v>220</v>
      </c>
      <c r="AU185" s="153" t="s">
        <v>85</v>
      </c>
      <c r="AY185" s="14" t="s">
        <v>160</v>
      </c>
      <c r="BE185" s="154">
        <f t="shared" si="14"/>
        <v>0</v>
      </c>
      <c r="BF185" s="154">
        <f t="shared" si="15"/>
        <v>0</v>
      </c>
      <c r="BG185" s="154">
        <f t="shared" si="16"/>
        <v>0</v>
      </c>
      <c r="BH185" s="154">
        <f t="shared" si="17"/>
        <v>0</v>
      </c>
      <c r="BI185" s="154">
        <f t="shared" si="18"/>
        <v>0</v>
      </c>
      <c r="BJ185" s="14" t="s">
        <v>85</v>
      </c>
      <c r="BK185" s="154">
        <f t="shared" si="19"/>
        <v>0</v>
      </c>
      <c r="BL185" s="14" t="s">
        <v>166</v>
      </c>
      <c r="BM185" s="153" t="s">
        <v>2063</v>
      </c>
    </row>
    <row r="186" spans="2:65" s="1" customFormat="1" ht="16.5" customHeight="1">
      <c r="B186" s="140"/>
      <c r="C186" s="155" t="s">
        <v>394</v>
      </c>
      <c r="D186" s="155" t="s">
        <v>220</v>
      </c>
      <c r="E186" s="156" t="s">
        <v>2064</v>
      </c>
      <c r="F186" s="157" t="s">
        <v>2065</v>
      </c>
      <c r="G186" s="158" t="s">
        <v>269</v>
      </c>
      <c r="H186" s="159">
        <v>1</v>
      </c>
      <c r="I186" s="160"/>
      <c r="J186" s="161">
        <f t="shared" si="10"/>
        <v>0</v>
      </c>
      <c r="K186" s="162"/>
      <c r="L186" s="163"/>
      <c r="M186" s="164" t="s">
        <v>1</v>
      </c>
      <c r="N186" s="165" t="s">
        <v>39</v>
      </c>
      <c r="P186" s="151">
        <f t="shared" si="11"/>
        <v>0</v>
      </c>
      <c r="Q186" s="151">
        <v>0</v>
      </c>
      <c r="R186" s="151">
        <f t="shared" si="12"/>
        <v>0</v>
      </c>
      <c r="S186" s="151">
        <v>0</v>
      </c>
      <c r="T186" s="152">
        <f t="shared" si="13"/>
        <v>0</v>
      </c>
      <c r="AR186" s="153" t="s">
        <v>190</v>
      </c>
      <c r="AT186" s="153" t="s">
        <v>220</v>
      </c>
      <c r="AU186" s="153" t="s">
        <v>85</v>
      </c>
      <c r="AY186" s="14" t="s">
        <v>160</v>
      </c>
      <c r="BE186" s="154">
        <f t="shared" si="14"/>
        <v>0</v>
      </c>
      <c r="BF186" s="154">
        <f t="shared" si="15"/>
        <v>0</v>
      </c>
      <c r="BG186" s="154">
        <f t="shared" si="16"/>
        <v>0</v>
      </c>
      <c r="BH186" s="154">
        <f t="shared" si="17"/>
        <v>0</v>
      </c>
      <c r="BI186" s="154">
        <f t="shared" si="18"/>
        <v>0</v>
      </c>
      <c r="BJ186" s="14" t="s">
        <v>85</v>
      </c>
      <c r="BK186" s="154">
        <f t="shared" si="19"/>
        <v>0</v>
      </c>
      <c r="BL186" s="14" t="s">
        <v>166</v>
      </c>
      <c r="BM186" s="153" t="s">
        <v>2066</v>
      </c>
    </row>
    <row r="187" spans="2:65" s="1" customFormat="1" ht="16.5" customHeight="1">
      <c r="B187" s="140"/>
      <c r="C187" s="155" t="s">
        <v>398</v>
      </c>
      <c r="D187" s="155" t="s">
        <v>220</v>
      </c>
      <c r="E187" s="156" t="s">
        <v>2067</v>
      </c>
      <c r="F187" s="157" t="s">
        <v>2068</v>
      </c>
      <c r="G187" s="158" t="s">
        <v>269</v>
      </c>
      <c r="H187" s="159">
        <v>1</v>
      </c>
      <c r="I187" s="160"/>
      <c r="J187" s="161">
        <f t="shared" si="10"/>
        <v>0</v>
      </c>
      <c r="K187" s="162"/>
      <c r="L187" s="163"/>
      <c r="M187" s="164" t="s">
        <v>1</v>
      </c>
      <c r="N187" s="165" t="s">
        <v>39</v>
      </c>
      <c r="P187" s="151">
        <f t="shared" si="11"/>
        <v>0</v>
      </c>
      <c r="Q187" s="151">
        <v>0</v>
      </c>
      <c r="R187" s="151">
        <f t="shared" si="12"/>
        <v>0</v>
      </c>
      <c r="S187" s="151">
        <v>0</v>
      </c>
      <c r="T187" s="152">
        <f t="shared" si="13"/>
        <v>0</v>
      </c>
      <c r="AR187" s="153" t="s">
        <v>190</v>
      </c>
      <c r="AT187" s="153" t="s">
        <v>220</v>
      </c>
      <c r="AU187" s="153" t="s">
        <v>85</v>
      </c>
      <c r="AY187" s="14" t="s">
        <v>160</v>
      </c>
      <c r="BE187" s="154">
        <f t="shared" si="14"/>
        <v>0</v>
      </c>
      <c r="BF187" s="154">
        <f t="shared" si="15"/>
        <v>0</v>
      </c>
      <c r="BG187" s="154">
        <f t="shared" si="16"/>
        <v>0</v>
      </c>
      <c r="BH187" s="154">
        <f t="shared" si="17"/>
        <v>0</v>
      </c>
      <c r="BI187" s="154">
        <f t="shared" si="18"/>
        <v>0</v>
      </c>
      <c r="BJ187" s="14" t="s">
        <v>85</v>
      </c>
      <c r="BK187" s="154">
        <f t="shared" si="19"/>
        <v>0</v>
      </c>
      <c r="BL187" s="14" t="s">
        <v>166</v>
      </c>
      <c r="BM187" s="153" t="s">
        <v>2069</v>
      </c>
    </row>
    <row r="188" spans="2:65" s="11" customFormat="1" ht="22.75" customHeight="1">
      <c r="B188" s="128"/>
      <c r="D188" s="129" t="s">
        <v>72</v>
      </c>
      <c r="E188" s="138" t="s">
        <v>2070</v>
      </c>
      <c r="F188" s="138" t="s">
        <v>2071</v>
      </c>
      <c r="I188" s="131"/>
      <c r="J188" s="139">
        <f>BK188</f>
        <v>0</v>
      </c>
      <c r="L188" s="128"/>
      <c r="M188" s="133"/>
      <c r="P188" s="134">
        <f>SUM(P189:P217)</f>
        <v>0</v>
      </c>
      <c r="R188" s="134">
        <f>SUM(R189:R217)</f>
        <v>0</v>
      </c>
      <c r="T188" s="135">
        <f>SUM(T189:T217)</f>
        <v>0</v>
      </c>
      <c r="AR188" s="129" t="s">
        <v>80</v>
      </c>
      <c r="AT188" s="136" t="s">
        <v>72</v>
      </c>
      <c r="AU188" s="136" t="s">
        <v>80</v>
      </c>
      <c r="AY188" s="129" t="s">
        <v>160</v>
      </c>
      <c r="BK188" s="137">
        <f>SUM(BK189:BK217)</f>
        <v>0</v>
      </c>
    </row>
    <row r="189" spans="2:65" s="1" customFormat="1" ht="16.5" customHeight="1">
      <c r="B189" s="140"/>
      <c r="C189" s="155" t="s">
        <v>402</v>
      </c>
      <c r="D189" s="155" t="s">
        <v>220</v>
      </c>
      <c r="E189" s="156" t="s">
        <v>2072</v>
      </c>
      <c r="F189" s="157" t="s">
        <v>2073</v>
      </c>
      <c r="G189" s="158" t="s">
        <v>269</v>
      </c>
      <c r="H189" s="159">
        <v>5</v>
      </c>
      <c r="I189" s="160"/>
      <c r="J189" s="161">
        <f t="shared" ref="J189:J217" si="20">ROUND(I189*H189,2)</f>
        <v>0</v>
      </c>
      <c r="K189" s="162"/>
      <c r="L189" s="163"/>
      <c r="M189" s="164" t="s">
        <v>1</v>
      </c>
      <c r="N189" s="165" t="s">
        <v>39</v>
      </c>
      <c r="P189" s="151">
        <f t="shared" ref="P189:P217" si="21">O189*H189</f>
        <v>0</v>
      </c>
      <c r="Q189" s="151">
        <v>0</v>
      </c>
      <c r="R189" s="151">
        <f t="shared" ref="R189:R217" si="22">Q189*H189</f>
        <v>0</v>
      </c>
      <c r="S189" s="151">
        <v>0</v>
      </c>
      <c r="T189" s="152">
        <f t="shared" ref="T189:T217" si="23">S189*H189</f>
        <v>0</v>
      </c>
      <c r="AR189" s="153" t="s">
        <v>190</v>
      </c>
      <c r="AT189" s="153" t="s">
        <v>220</v>
      </c>
      <c r="AU189" s="153" t="s">
        <v>85</v>
      </c>
      <c r="AY189" s="14" t="s">
        <v>160</v>
      </c>
      <c r="BE189" s="154">
        <f t="shared" ref="BE189:BE217" si="24">IF(N189="základná",J189,0)</f>
        <v>0</v>
      </c>
      <c r="BF189" s="154">
        <f t="shared" ref="BF189:BF217" si="25">IF(N189="znížená",J189,0)</f>
        <v>0</v>
      </c>
      <c r="BG189" s="154">
        <f t="shared" ref="BG189:BG217" si="26">IF(N189="zákl. prenesená",J189,0)</f>
        <v>0</v>
      </c>
      <c r="BH189" s="154">
        <f t="shared" ref="BH189:BH217" si="27">IF(N189="zníž. prenesená",J189,0)</f>
        <v>0</v>
      </c>
      <c r="BI189" s="154">
        <f t="shared" ref="BI189:BI217" si="28">IF(N189="nulová",J189,0)</f>
        <v>0</v>
      </c>
      <c r="BJ189" s="14" t="s">
        <v>85</v>
      </c>
      <c r="BK189" s="154">
        <f t="shared" ref="BK189:BK217" si="29">ROUND(I189*H189,2)</f>
        <v>0</v>
      </c>
      <c r="BL189" s="14" t="s">
        <v>166</v>
      </c>
      <c r="BM189" s="153" t="s">
        <v>2074</v>
      </c>
    </row>
    <row r="190" spans="2:65" s="1" customFormat="1" ht="16.5" customHeight="1">
      <c r="B190" s="140"/>
      <c r="C190" s="155" t="s">
        <v>407</v>
      </c>
      <c r="D190" s="155" t="s">
        <v>220</v>
      </c>
      <c r="E190" s="156" t="s">
        <v>2075</v>
      </c>
      <c r="F190" s="157" t="s">
        <v>2076</v>
      </c>
      <c r="G190" s="158" t="s">
        <v>269</v>
      </c>
      <c r="H190" s="159">
        <v>1</v>
      </c>
      <c r="I190" s="160"/>
      <c r="J190" s="161">
        <f t="shared" si="20"/>
        <v>0</v>
      </c>
      <c r="K190" s="162"/>
      <c r="L190" s="163"/>
      <c r="M190" s="164" t="s">
        <v>1</v>
      </c>
      <c r="N190" s="165" t="s">
        <v>39</v>
      </c>
      <c r="P190" s="151">
        <f t="shared" si="21"/>
        <v>0</v>
      </c>
      <c r="Q190" s="151">
        <v>0</v>
      </c>
      <c r="R190" s="151">
        <f t="shared" si="22"/>
        <v>0</v>
      </c>
      <c r="S190" s="151">
        <v>0</v>
      </c>
      <c r="T190" s="152">
        <f t="shared" si="23"/>
        <v>0</v>
      </c>
      <c r="AR190" s="153" t="s">
        <v>190</v>
      </c>
      <c r="AT190" s="153" t="s">
        <v>220</v>
      </c>
      <c r="AU190" s="153" t="s">
        <v>85</v>
      </c>
      <c r="AY190" s="14" t="s">
        <v>160</v>
      </c>
      <c r="BE190" s="154">
        <f t="shared" si="24"/>
        <v>0</v>
      </c>
      <c r="BF190" s="154">
        <f t="shared" si="25"/>
        <v>0</v>
      </c>
      <c r="BG190" s="154">
        <f t="shared" si="26"/>
        <v>0</v>
      </c>
      <c r="BH190" s="154">
        <f t="shared" si="27"/>
        <v>0</v>
      </c>
      <c r="BI190" s="154">
        <f t="shared" si="28"/>
        <v>0</v>
      </c>
      <c r="BJ190" s="14" t="s">
        <v>85</v>
      </c>
      <c r="BK190" s="154">
        <f t="shared" si="29"/>
        <v>0</v>
      </c>
      <c r="BL190" s="14" t="s">
        <v>166</v>
      </c>
      <c r="BM190" s="153" t="s">
        <v>2077</v>
      </c>
    </row>
    <row r="191" spans="2:65" s="1" customFormat="1" ht="16.5" customHeight="1">
      <c r="B191" s="140"/>
      <c r="C191" s="155" t="s">
        <v>411</v>
      </c>
      <c r="D191" s="155" t="s">
        <v>220</v>
      </c>
      <c r="E191" s="156" t="s">
        <v>2078</v>
      </c>
      <c r="F191" s="157" t="s">
        <v>2079</v>
      </c>
      <c r="G191" s="158" t="s">
        <v>269</v>
      </c>
      <c r="H191" s="159">
        <v>1</v>
      </c>
      <c r="I191" s="160"/>
      <c r="J191" s="161">
        <f t="shared" si="20"/>
        <v>0</v>
      </c>
      <c r="K191" s="162"/>
      <c r="L191" s="163"/>
      <c r="M191" s="164" t="s">
        <v>1</v>
      </c>
      <c r="N191" s="165" t="s">
        <v>39</v>
      </c>
      <c r="P191" s="151">
        <f t="shared" si="21"/>
        <v>0</v>
      </c>
      <c r="Q191" s="151">
        <v>0</v>
      </c>
      <c r="R191" s="151">
        <f t="shared" si="22"/>
        <v>0</v>
      </c>
      <c r="S191" s="151">
        <v>0</v>
      </c>
      <c r="T191" s="152">
        <f t="shared" si="23"/>
        <v>0</v>
      </c>
      <c r="AR191" s="153" t="s">
        <v>190</v>
      </c>
      <c r="AT191" s="153" t="s">
        <v>220</v>
      </c>
      <c r="AU191" s="153" t="s">
        <v>85</v>
      </c>
      <c r="AY191" s="14" t="s">
        <v>160</v>
      </c>
      <c r="BE191" s="154">
        <f t="shared" si="24"/>
        <v>0</v>
      </c>
      <c r="BF191" s="154">
        <f t="shared" si="25"/>
        <v>0</v>
      </c>
      <c r="BG191" s="154">
        <f t="shared" si="26"/>
        <v>0</v>
      </c>
      <c r="BH191" s="154">
        <f t="shared" si="27"/>
        <v>0</v>
      </c>
      <c r="BI191" s="154">
        <f t="shared" si="28"/>
        <v>0</v>
      </c>
      <c r="BJ191" s="14" t="s">
        <v>85</v>
      </c>
      <c r="BK191" s="154">
        <f t="shared" si="29"/>
        <v>0</v>
      </c>
      <c r="BL191" s="14" t="s">
        <v>166</v>
      </c>
      <c r="BM191" s="153" t="s">
        <v>2080</v>
      </c>
    </row>
    <row r="192" spans="2:65" s="1" customFormat="1" ht="16.5" customHeight="1">
      <c r="B192" s="140"/>
      <c r="C192" s="155" t="s">
        <v>415</v>
      </c>
      <c r="D192" s="155" t="s">
        <v>220</v>
      </c>
      <c r="E192" s="156" t="s">
        <v>2081</v>
      </c>
      <c r="F192" s="157" t="s">
        <v>2082</v>
      </c>
      <c r="G192" s="158" t="s">
        <v>269</v>
      </c>
      <c r="H192" s="159">
        <v>1</v>
      </c>
      <c r="I192" s="160"/>
      <c r="J192" s="161">
        <f t="shared" si="20"/>
        <v>0</v>
      </c>
      <c r="K192" s="162"/>
      <c r="L192" s="163"/>
      <c r="M192" s="164" t="s">
        <v>1</v>
      </c>
      <c r="N192" s="165" t="s">
        <v>39</v>
      </c>
      <c r="P192" s="151">
        <f t="shared" si="21"/>
        <v>0</v>
      </c>
      <c r="Q192" s="151">
        <v>0</v>
      </c>
      <c r="R192" s="151">
        <f t="shared" si="22"/>
        <v>0</v>
      </c>
      <c r="S192" s="151">
        <v>0</v>
      </c>
      <c r="T192" s="152">
        <f t="shared" si="23"/>
        <v>0</v>
      </c>
      <c r="AR192" s="153" t="s">
        <v>190</v>
      </c>
      <c r="AT192" s="153" t="s">
        <v>220</v>
      </c>
      <c r="AU192" s="153" t="s">
        <v>85</v>
      </c>
      <c r="AY192" s="14" t="s">
        <v>160</v>
      </c>
      <c r="BE192" s="154">
        <f t="shared" si="24"/>
        <v>0</v>
      </c>
      <c r="BF192" s="154">
        <f t="shared" si="25"/>
        <v>0</v>
      </c>
      <c r="BG192" s="154">
        <f t="shared" si="26"/>
        <v>0</v>
      </c>
      <c r="BH192" s="154">
        <f t="shared" si="27"/>
        <v>0</v>
      </c>
      <c r="BI192" s="154">
        <f t="shared" si="28"/>
        <v>0</v>
      </c>
      <c r="BJ192" s="14" t="s">
        <v>85</v>
      </c>
      <c r="BK192" s="154">
        <f t="shared" si="29"/>
        <v>0</v>
      </c>
      <c r="BL192" s="14" t="s">
        <v>166</v>
      </c>
      <c r="BM192" s="153" t="s">
        <v>2083</v>
      </c>
    </row>
    <row r="193" spans="2:65" s="1" customFormat="1" ht="16.5" customHeight="1">
      <c r="B193" s="140"/>
      <c r="C193" s="155" t="s">
        <v>419</v>
      </c>
      <c r="D193" s="155" t="s">
        <v>220</v>
      </c>
      <c r="E193" s="156" t="s">
        <v>2084</v>
      </c>
      <c r="F193" s="157" t="s">
        <v>2085</v>
      </c>
      <c r="G193" s="158" t="s">
        <v>269</v>
      </c>
      <c r="H193" s="159">
        <v>1</v>
      </c>
      <c r="I193" s="160"/>
      <c r="J193" s="161">
        <f t="shared" si="20"/>
        <v>0</v>
      </c>
      <c r="K193" s="162"/>
      <c r="L193" s="163"/>
      <c r="M193" s="164" t="s">
        <v>1</v>
      </c>
      <c r="N193" s="165" t="s">
        <v>39</v>
      </c>
      <c r="P193" s="151">
        <f t="shared" si="21"/>
        <v>0</v>
      </c>
      <c r="Q193" s="151">
        <v>0</v>
      </c>
      <c r="R193" s="151">
        <f t="shared" si="22"/>
        <v>0</v>
      </c>
      <c r="S193" s="151">
        <v>0</v>
      </c>
      <c r="T193" s="152">
        <f t="shared" si="23"/>
        <v>0</v>
      </c>
      <c r="AR193" s="153" t="s">
        <v>190</v>
      </c>
      <c r="AT193" s="153" t="s">
        <v>220</v>
      </c>
      <c r="AU193" s="153" t="s">
        <v>85</v>
      </c>
      <c r="AY193" s="14" t="s">
        <v>160</v>
      </c>
      <c r="BE193" s="154">
        <f t="shared" si="24"/>
        <v>0</v>
      </c>
      <c r="BF193" s="154">
        <f t="shared" si="25"/>
        <v>0</v>
      </c>
      <c r="BG193" s="154">
        <f t="shared" si="26"/>
        <v>0</v>
      </c>
      <c r="BH193" s="154">
        <f t="shared" si="27"/>
        <v>0</v>
      </c>
      <c r="BI193" s="154">
        <f t="shared" si="28"/>
        <v>0</v>
      </c>
      <c r="BJ193" s="14" t="s">
        <v>85</v>
      </c>
      <c r="BK193" s="154">
        <f t="shared" si="29"/>
        <v>0</v>
      </c>
      <c r="BL193" s="14" t="s">
        <v>166</v>
      </c>
      <c r="BM193" s="153" t="s">
        <v>2086</v>
      </c>
    </row>
    <row r="194" spans="2:65" s="1" customFormat="1" ht="16.5" customHeight="1">
      <c r="B194" s="140"/>
      <c r="C194" s="155" t="s">
        <v>423</v>
      </c>
      <c r="D194" s="155" t="s">
        <v>220</v>
      </c>
      <c r="E194" s="156" t="s">
        <v>2087</v>
      </c>
      <c r="F194" s="157" t="s">
        <v>2088</v>
      </c>
      <c r="G194" s="158" t="s">
        <v>269</v>
      </c>
      <c r="H194" s="159">
        <v>5</v>
      </c>
      <c r="I194" s="160"/>
      <c r="J194" s="161">
        <f t="shared" si="20"/>
        <v>0</v>
      </c>
      <c r="K194" s="162"/>
      <c r="L194" s="163"/>
      <c r="M194" s="164" t="s">
        <v>1</v>
      </c>
      <c r="N194" s="165" t="s">
        <v>39</v>
      </c>
      <c r="P194" s="151">
        <f t="shared" si="21"/>
        <v>0</v>
      </c>
      <c r="Q194" s="151">
        <v>0</v>
      </c>
      <c r="R194" s="151">
        <f t="shared" si="22"/>
        <v>0</v>
      </c>
      <c r="S194" s="151">
        <v>0</v>
      </c>
      <c r="T194" s="152">
        <f t="shared" si="23"/>
        <v>0</v>
      </c>
      <c r="AR194" s="153" t="s">
        <v>190</v>
      </c>
      <c r="AT194" s="153" t="s">
        <v>220</v>
      </c>
      <c r="AU194" s="153" t="s">
        <v>85</v>
      </c>
      <c r="AY194" s="14" t="s">
        <v>160</v>
      </c>
      <c r="BE194" s="154">
        <f t="shared" si="24"/>
        <v>0</v>
      </c>
      <c r="BF194" s="154">
        <f t="shared" si="25"/>
        <v>0</v>
      </c>
      <c r="BG194" s="154">
        <f t="shared" si="26"/>
        <v>0</v>
      </c>
      <c r="BH194" s="154">
        <f t="shared" si="27"/>
        <v>0</v>
      </c>
      <c r="BI194" s="154">
        <f t="shared" si="28"/>
        <v>0</v>
      </c>
      <c r="BJ194" s="14" t="s">
        <v>85</v>
      </c>
      <c r="BK194" s="154">
        <f t="shared" si="29"/>
        <v>0</v>
      </c>
      <c r="BL194" s="14" t="s">
        <v>166</v>
      </c>
      <c r="BM194" s="153" t="s">
        <v>2089</v>
      </c>
    </row>
    <row r="195" spans="2:65" s="1" customFormat="1" ht="16.5" customHeight="1">
      <c r="B195" s="140"/>
      <c r="C195" s="155" t="s">
        <v>427</v>
      </c>
      <c r="D195" s="155" t="s">
        <v>220</v>
      </c>
      <c r="E195" s="156" t="s">
        <v>2090</v>
      </c>
      <c r="F195" s="157" t="s">
        <v>2091</v>
      </c>
      <c r="G195" s="158" t="s">
        <v>269</v>
      </c>
      <c r="H195" s="159">
        <v>2</v>
      </c>
      <c r="I195" s="160"/>
      <c r="J195" s="161">
        <f t="shared" si="20"/>
        <v>0</v>
      </c>
      <c r="K195" s="162"/>
      <c r="L195" s="163"/>
      <c r="M195" s="164" t="s">
        <v>1</v>
      </c>
      <c r="N195" s="165" t="s">
        <v>39</v>
      </c>
      <c r="P195" s="151">
        <f t="shared" si="21"/>
        <v>0</v>
      </c>
      <c r="Q195" s="151">
        <v>0</v>
      </c>
      <c r="R195" s="151">
        <f t="shared" si="22"/>
        <v>0</v>
      </c>
      <c r="S195" s="151">
        <v>0</v>
      </c>
      <c r="T195" s="152">
        <f t="shared" si="23"/>
        <v>0</v>
      </c>
      <c r="AR195" s="153" t="s">
        <v>190</v>
      </c>
      <c r="AT195" s="153" t="s">
        <v>220</v>
      </c>
      <c r="AU195" s="153" t="s">
        <v>85</v>
      </c>
      <c r="AY195" s="14" t="s">
        <v>160</v>
      </c>
      <c r="BE195" s="154">
        <f t="shared" si="24"/>
        <v>0</v>
      </c>
      <c r="BF195" s="154">
        <f t="shared" si="25"/>
        <v>0</v>
      </c>
      <c r="BG195" s="154">
        <f t="shared" si="26"/>
        <v>0</v>
      </c>
      <c r="BH195" s="154">
        <f t="shared" si="27"/>
        <v>0</v>
      </c>
      <c r="BI195" s="154">
        <f t="shared" si="28"/>
        <v>0</v>
      </c>
      <c r="BJ195" s="14" t="s">
        <v>85</v>
      </c>
      <c r="BK195" s="154">
        <f t="shared" si="29"/>
        <v>0</v>
      </c>
      <c r="BL195" s="14" t="s">
        <v>166</v>
      </c>
      <c r="BM195" s="153" t="s">
        <v>2092</v>
      </c>
    </row>
    <row r="196" spans="2:65" s="1" customFormat="1" ht="16.5" customHeight="1">
      <c r="B196" s="140"/>
      <c r="C196" s="155" t="s">
        <v>431</v>
      </c>
      <c r="D196" s="155" t="s">
        <v>220</v>
      </c>
      <c r="E196" s="156" t="s">
        <v>2093</v>
      </c>
      <c r="F196" s="157" t="s">
        <v>2094</v>
      </c>
      <c r="G196" s="158" t="s">
        <v>269</v>
      </c>
      <c r="H196" s="159">
        <v>3</v>
      </c>
      <c r="I196" s="160"/>
      <c r="J196" s="161">
        <f t="shared" si="20"/>
        <v>0</v>
      </c>
      <c r="K196" s="162"/>
      <c r="L196" s="163"/>
      <c r="M196" s="164" t="s">
        <v>1</v>
      </c>
      <c r="N196" s="165" t="s">
        <v>39</v>
      </c>
      <c r="P196" s="151">
        <f t="shared" si="21"/>
        <v>0</v>
      </c>
      <c r="Q196" s="151">
        <v>0</v>
      </c>
      <c r="R196" s="151">
        <f t="shared" si="22"/>
        <v>0</v>
      </c>
      <c r="S196" s="151">
        <v>0</v>
      </c>
      <c r="T196" s="152">
        <f t="shared" si="23"/>
        <v>0</v>
      </c>
      <c r="AR196" s="153" t="s">
        <v>190</v>
      </c>
      <c r="AT196" s="153" t="s">
        <v>220</v>
      </c>
      <c r="AU196" s="153" t="s">
        <v>85</v>
      </c>
      <c r="AY196" s="14" t="s">
        <v>160</v>
      </c>
      <c r="BE196" s="154">
        <f t="shared" si="24"/>
        <v>0</v>
      </c>
      <c r="BF196" s="154">
        <f t="shared" si="25"/>
        <v>0</v>
      </c>
      <c r="BG196" s="154">
        <f t="shared" si="26"/>
        <v>0</v>
      </c>
      <c r="BH196" s="154">
        <f t="shared" si="27"/>
        <v>0</v>
      </c>
      <c r="BI196" s="154">
        <f t="shared" si="28"/>
        <v>0</v>
      </c>
      <c r="BJ196" s="14" t="s">
        <v>85</v>
      </c>
      <c r="BK196" s="154">
        <f t="shared" si="29"/>
        <v>0</v>
      </c>
      <c r="BL196" s="14" t="s">
        <v>166</v>
      </c>
      <c r="BM196" s="153" t="s">
        <v>2095</v>
      </c>
    </row>
    <row r="197" spans="2:65" s="1" customFormat="1" ht="16.5" customHeight="1">
      <c r="B197" s="140"/>
      <c r="C197" s="155" t="s">
        <v>435</v>
      </c>
      <c r="D197" s="155" t="s">
        <v>220</v>
      </c>
      <c r="E197" s="156" t="s">
        <v>2096</v>
      </c>
      <c r="F197" s="157" t="s">
        <v>2097</v>
      </c>
      <c r="G197" s="158" t="s">
        <v>269</v>
      </c>
      <c r="H197" s="159">
        <v>2</v>
      </c>
      <c r="I197" s="160"/>
      <c r="J197" s="161">
        <f t="shared" si="20"/>
        <v>0</v>
      </c>
      <c r="K197" s="162"/>
      <c r="L197" s="163"/>
      <c r="M197" s="164" t="s">
        <v>1</v>
      </c>
      <c r="N197" s="165" t="s">
        <v>39</v>
      </c>
      <c r="P197" s="151">
        <f t="shared" si="21"/>
        <v>0</v>
      </c>
      <c r="Q197" s="151">
        <v>0</v>
      </c>
      <c r="R197" s="151">
        <f t="shared" si="22"/>
        <v>0</v>
      </c>
      <c r="S197" s="151">
        <v>0</v>
      </c>
      <c r="T197" s="152">
        <f t="shared" si="23"/>
        <v>0</v>
      </c>
      <c r="AR197" s="153" t="s">
        <v>190</v>
      </c>
      <c r="AT197" s="153" t="s">
        <v>220</v>
      </c>
      <c r="AU197" s="153" t="s">
        <v>85</v>
      </c>
      <c r="AY197" s="14" t="s">
        <v>160</v>
      </c>
      <c r="BE197" s="154">
        <f t="shared" si="24"/>
        <v>0</v>
      </c>
      <c r="BF197" s="154">
        <f t="shared" si="25"/>
        <v>0</v>
      </c>
      <c r="BG197" s="154">
        <f t="shared" si="26"/>
        <v>0</v>
      </c>
      <c r="BH197" s="154">
        <f t="shared" si="27"/>
        <v>0</v>
      </c>
      <c r="BI197" s="154">
        <f t="shared" si="28"/>
        <v>0</v>
      </c>
      <c r="BJ197" s="14" t="s">
        <v>85</v>
      </c>
      <c r="BK197" s="154">
        <f t="shared" si="29"/>
        <v>0</v>
      </c>
      <c r="BL197" s="14" t="s">
        <v>166</v>
      </c>
      <c r="BM197" s="153" t="s">
        <v>2098</v>
      </c>
    </row>
    <row r="198" spans="2:65" s="1" customFormat="1" ht="16.5" customHeight="1">
      <c r="B198" s="140"/>
      <c r="C198" s="155" t="s">
        <v>439</v>
      </c>
      <c r="D198" s="155" t="s">
        <v>220</v>
      </c>
      <c r="E198" s="156" t="s">
        <v>2099</v>
      </c>
      <c r="F198" s="157" t="s">
        <v>2100</v>
      </c>
      <c r="G198" s="158" t="s">
        <v>269</v>
      </c>
      <c r="H198" s="159">
        <v>2</v>
      </c>
      <c r="I198" s="160"/>
      <c r="J198" s="161">
        <f t="shared" si="20"/>
        <v>0</v>
      </c>
      <c r="K198" s="162"/>
      <c r="L198" s="163"/>
      <c r="M198" s="164" t="s">
        <v>1</v>
      </c>
      <c r="N198" s="165" t="s">
        <v>39</v>
      </c>
      <c r="P198" s="151">
        <f t="shared" si="21"/>
        <v>0</v>
      </c>
      <c r="Q198" s="151">
        <v>0</v>
      </c>
      <c r="R198" s="151">
        <f t="shared" si="22"/>
        <v>0</v>
      </c>
      <c r="S198" s="151">
        <v>0</v>
      </c>
      <c r="T198" s="152">
        <f t="shared" si="23"/>
        <v>0</v>
      </c>
      <c r="AR198" s="153" t="s">
        <v>190</v>
      </c>
      <c r="AT198" s="153" t="s">
        <v>220</v>
      </c>
      <c r="AU198" s="153" t="s">
        <v>85</v>
      </c>
      <c r="AY198" s="14" t="s">
        <v>160</v>
      </c>
      <c r="BE198" s="154">
        <f t="shared" si="24"/>
        <v>0</v>
      </c>
      <c r="BF198" s="154">
        <f t="shared" si="25"/>
        <v>0</v>
      </c>
      <c r="BG198" s="154">
        <f t="shared" si="26"/>
        <v>0</v>
      </c>
      <c r="BH198" s="154">
        <f t="shared" si="27"/>
        <v>0</v>
      </c>
      <c r="BI198" s="154">
        <f t="shared" si="28"/>
        <v>0</v>
      </c>
      <c r="BJ198" s="14" t="s">
        <v>85</v>
      </c>
      <c r="BK198" s="154">
        <f t="shared" si="29"/>
        <v>0</v>
      </c>
      <c r="BL198" s="14" t="s">
        <v>166</v>
      </c>
      <c r="BM198" s="153" t="s">
        <v>2101</v>
      </c>
    </row>
    <row r="199" spans="2:65" s="1" customFormat="1" ht="16.5" customHeight="1">
      <c r="B199" s="140"/>
      <c r="C199" s="155" t="s">
        <v>443</v>
      </c>
      <c r="D199" s="155" t="s">
        <v>220</v>
      </c>
      <c r="E199" s="156" t="s">
        <v>2102</v>
      </c>
      <c r="F199" s="157" t="s">
        <v>2103</v>
      </c>
      <c r="G199" s="158" t="s">
        <v>269</v>
      </c>
      <c r="H199" s="159">
        <v>2</v>
      </c>
      <c r="I199" s="160"/>
      <c r="J199" s="161">
        <f t="shared" si="20"/>
        <v>0</v>
      </c>
      <c r="K199" s="162"/>
      <c r="L199" s="163"/>
      <c r="M199" s="164" t="s">
        <v>1</v>
      </c>
      <c r="N199" s="165" t="s">
        <v>39</v>
      </c>
      <c r="P199" s="151">
        <f t="shared" si="21"/>
        <v>0</v>
      </c>
      <c r="Q199" s="151">
        <v>0</v>
      </c>
      <c r="R199" s="151">
        <f t="shared" si="22"/>
        <v>0</v>
      </c>
      <c r="S199" s="151">
        <v>0</v>
      </c>
      <c r="T199" s="152">
        <f t="shared" si="23"/>
        <v>0</v>
      </c>
      <c r="AR199" s="153" t="s">
        <v>190</v>
      </c>
      <c r="AT199" s="153" t="s">
        <v>220</v>
      </c>
      <c r="AU199" s="153" t="s">
        <v>85</v>
      </c>
      <c r="AY199" s="14" t="s">
        <v>160</v>
      </c>
      <c r="BE199" s="154">
        <f t="shared" si="24"/>
        <v>0</v>
      </c>
      <c r="BF199" s="154">
        <f t="shared" si="25"/>
        <v>0</v>
      </c>
      <c r="BG199" s="154">
        <f t="shared" si="26"/>
        <v>0</v>
      </c>
      <c r="BH199" s="154">
        <f t="shared" si="27"/>
        <v>0</v>
      </c>
      <c r="BI199" s="154">
        <f t="shared" si="28"/>
        <v>0</v>
      </c>
      <c r="BJ199" s="14" t="s">
        <v>85</v>
      </c>
      <c r="BK199" s="154">
        <f t="shared" si="29"/>
        <v>0</v>
      </c>
      <c r="BL199" s="14" t="s">
        <v>166</v>
      </c>
      <c r="BM199" s="153" t="s">
        <v>2104</v>
      </c>
    </row>
    <row r="200" spans="2:65" s="1" customFormat="1" ht="16.5" customHeight="1">
      <c r="B200" s="140"/>
      <c r="C200" s="155" t="s">
        <v>447</v>
      </c>
      <c r="D200" s="155" t="s">
        <v>220</v>
      </c>
      <c r="E200" s="156" t="s">
        <v>2105</v>
      </c>
      <c r="F200" s="157" t="s">
        <v>2106</v>
      </c>
      <c r="G200" s="158" t="s">
        <v>269</v>
      </c>
      <c r="H200" s="159">
        <v>1</v>
      </c>
      <c r="I200" s="160"/>
      <c r="J200" s="161">
        <f t="shared" si="20"/>
        <v>0</v>
      </c>
      <c r="K200" s="162"/>
      <c r="L200" s="163"/>
      <c r="M200" s="164" t="s">
        <v>1</v>
      </c>
      <c r="N200" s="165" t="s">
        <v>39</v>
      </c>
      <c r="P200" s="151">
        <f t="shared" si="21"/>
        <v>0</v>
      </c>
      <c r="Q200" s="151">
        <v>0</v>
      </c>
      <c r="R200" s="151">
        <f t="shared" si="22"/>
        <v>0</v>
      </c>
      <c r="S200" s="151">
        <v>0</v>
      </c>
      <c r="T200" s="152">
        <f t="shared" si="23"/>
        <v>0</v>
      </c>
      <c r="AR200" s="153" t="s">
        <v>190</v>
      </c>
      <c r="AT200" s="153" t="s">
        <v>220</v>
      </c>
      <c r="AU200" s="153" t="s">
        <v>85</v>
      </c>
      <c r="AY200" s="14" t="s">
        <v>160</v>
      </c>
      <c r="BE200" s="154">
        <f t="shared" si="24"/>
        <v>0</v>
      </c>
      <c r="BF200" s="154">
        <f t="shared" si="25"/>
        <v>0</v>
      </c>
      <c r="BG200" s="154">
        <f t="shared" si="26"/>
        <v>0</v>
      </c>
      <c r="BH200" s="154">
        <f t="shared" si="27"/>
        <v>0</v>
      </c>
      <c r="BI200" s="154">
        <f t="shared" si="28"/>
        <v>0</v>
      </c>
      <c r="BJ200" s="14" t="s">
        <v>85</v>
      </c>
      <c r="BK200" s="154">
        <f t="shared" si="29"/>
        <v>0</v>
      </c>
      <c r="BL200" s="14" t="s">
        <v>166</v>
      </c>
      <c r="BM200" s="153" t="s">
        <v>2107</v>
      </c>
    </row>
    <row r="201" spans="2:65" s="1" customFormat="1" ht="16.5" customHeight="1">
      <c r="B201" s="140"/>
      <c r="C201" s="155" t="s">
        <v>451</v>
      </c>
      <c r="D201" s="155" t="s">
        <v>220</v>
      </c>
      <c r="E201" s="156" t="s">
        <v>2108</v>
      </c>
      <c r="F201" s="157" t="s">
        <v>2109</v>
      </c>
      <c r="G201" s="158" t="s">
        <v>269</v>
      </c>
      <c r="H201" s="159">
        <v>3</v>
      </c>
      <c r="I201" s="160"/>
      <c r="J201" s="161">
        <f t="shared" si="20"/>
        <v>0</v>
      </c>
      <c r="K201" s="162"/>
      <c r="L201" s="163"/>
      <c r="M201" s="164" t="s">
        <v>1</v>
      </c>
      <c r="N201" s="165" t="s">
        <v>39</v>
      </c>
      <c r="P201" s="151">
        <f t="shared" si="21"/>
        <v>0</v>
      </c>
      <c r="Q201" s="151">
        <v>0</v>
      </c>
      <c r="R201" s="151">
        <f t="shared" si="22"/>
        <v>0</v>
      </c>
      <c r="S201" s="151">
        <v>0</v>
      </c>
      <c r="T201" s="152">
        <f t="shared" si="23"/>
        <v>0</v>
      </c>
      <c r="AR201" s="153" t="s">
        <v>190</v>
      </c>
      <c r="AT201" s="153" t="s">
        <v>220</v>
      </c>
      <c r="AU201" s="153" t="s">
        <v>85</v>
      </c>
      <c r="AY201" s="14" t="s">
        <v>160</v>
      </c>
      <c r="BE201" s="154">
        <f t="shared" si="24"/>
        <v>0</v>
      </c>
      <c r="BF201" s="154">
        <f t="shared" si="25"/>
        <v>0</v>
      </c>
      <c r="BG201" s="154">
        <f t="shared" si="26"/>
        <v>0</v>
      </c>
      <c r="BH201" s="154">
        <f t="shared" si="27"/>
        <v>0</v>
      </c>
      <c r="BI201" s="154">
        <f t="shared" si="28"/>
        <v>0</v>
      </c>
      <c r="BJ201" s="14" t="s">
        <v>85</v>
      </c>
      <c r="BK201" s="154">
        <f t="shared" si="29"/>
        <v>0</v>
      </c>
      <c r="BL201" s="14" t="s">
        <v>166</v>
      </c>
      <c r="BM201" s="153" t="s">
        <v>2110</v>
      </c>
    </row>
    <row r="202" spans="2:65" s="1" customFormat="1" ht="16.5" customHeight="1">
      <c r="B202" s="140"/>
      <c r="C202" s="155" t="s">
        <v>456</v>
      </c>
      <c r="D202" s="155" t="s">
        <v>220</v>
      </c>
      <c r="E202" s="156" t="s">
        <v>2111</v>
      </c>
      <c r="F202" s="157" t="s">
        <v>2112</v>
      </c>
      <c r="G202" s="158" t="s">
        <v>269</v>
      </c>
      <c r="H202" s="159">
        <v>5</v>
      </c>
      <c r="I202" s="160"/>
      <c r="J202" s="161">
        <f t="shared" si="20"/>
        <v>0</v>
      </c>
      <c r="K202" s="162"/>
      <c r="L202" s="163"/>
      <c r="M202" s="164" t="s">
        <v>1</v>
      </c>
      <c r="N202" s="165" t="s">
        <v>39</v>
      </c>
      <c r="P202" s="151">
        <f t="shared" si="21"/>
        <v>0</v>
      </c>
      <c r="Q202" s="151">
        <v>0</v>
      </c>
      <c r="R202" s="151">
        <f t="shared" si="22"/>
        <v>0</v>
      </c>
      <c r="S202" s="151">
        <v>0</v>
      </c>
      <c r="T202" s="152">
        <f t="shared" si="23"/>
        <v>0</v>
      </c>
      <c r="AR202" s="153" t="s">
        <v>190</v>
      </c>
      <c r="AT202" s="153" t="s">
        <v>220</v>
      </c>
      <c r="AU202" s="153" t="s">
        <v>85</v>
      </c>
      <c r="AY202" s="14" t="s">
        <v>160</v>
      </c>
      <c r="BE202" s="154">
        <f t="shared" si="24"/>
        <v>0</v>
      </c>
      <c r="BF202" s="154">
        <f t="shared" si="25"/>
        <v>0</v>
      </c>
      <c r="BG202" s="154">
        <f t="shared" si="26"/>
        <v>0</v>
      </c>
      <c r="BH202" s="154">
        <f t="shared" si="27"/>
        <v>0</v>
      </c>
      <c r="BI202" s="154">
        <f t="shared" si="28"/>
        <v>0</v>
      </c>
      <c r="BJ202" s="14" t="s">
        <v>85</v>
      </c>
      <c r="BK202" s="154">
        <f t="shared" si="29"/>
        <v>0</v>
      </c>
      <c r="BL202" s="14" t="s">
        <v>166</v>
      </c>
      <c r="BM202" s="153" t="s">
        <v>2113</v>
      </c>
    </row>
    <row r="203" spans="2:65" s="1" customFormat="1" ht="16.5" customHeight="1">
      <c r="B203" s="140"/>
      <c r="C203" s="155" t="s">
        <v>460</v>
      </c>
      <c r="D203" s="155" t="s">
        <v>220</v>
      </c>
      <c r="E203" s="156" t="s">
        <v>2114</v>
      </c>
      <c r="F203" s="157" t="s">
        <v>2115</v>
      </c>
      <c r="G203" s="158" t="s">
        <v>253</v>
      </c>
      <c r="H203" s="159">
        <v>218</v>
      </c>
      <c r="I203" s="160"/>
      <c r="J203" s="161">
        <f t="shared" si="20"/>
        <v>0</v>
      </c>
      <c r="K203" s="162"/>
      <c r="L203" s="163"/>
      <c r="M203" s="164" t="s">
        <v>1</v>
      </c>
      <c r="N203" s="165" t="s">
        <v>39</v>
      </c>
      <c r="P203" s="151">
        <f t="shared" si="21"/>
        <v>0</v>
      </c>
      <c r="Q203" s="151">
        <v>0</v>
      </c>
      <c r="R203" s="151">
        <f t="shared" si="22"/>
        <v>0</v>
      </c>
      <c r="S203" s="151">
        <v>0</v>
      </c>
      <c r="T203" s="152">
        <f t="shared" si="23"/>
        <v>0</v>
      </c>
      <c r="AR203" s="153" t="s">
        <v>190</v>
      </c>
      <c r="AT203" s="153" t="s">
        <v>220</v>
      </c>
      <c r="AU203" s="153" t="s">
        <v>85</v>
      </c>
      <c r="AY203" s="14" t="s">
        <v>160</v>
      </c>
      <c r="BE203" s="154">
        <f t="shared" si="24"/>
        <v>0</v>
      </c>
      <c r="BF203" s="154">
        <f t="shared" si="25"/>
        <v>0</v>
      </c>
      <c r="BG203" s="154">
        <f t="shared" si="26"/>
        <v>0</v>
      </c>
      <c r="BH203" s="154">
        <f t="shared" si="27"/>
        <v>0</v>
      </c>
      <c r="BI203" s="154">
        <f t="shared" si="28"/>
        <v>0</v>
      </c>
      <c r="BJ203" s="14" t="s">
        <v>85</v>
      </c>
      <c r="BK203" s="154">
        <f t="shared" si="29"/>
        <v>0</v>
      </c>
      <c r="BL203" s="14" t="s">
        <v>166</v>
      </c>
      <c r="BM203" s="153" t="s">
        <v>2116</v>
      </c>
    </row>
    <row r="204" spans="2:65" s="1" customFormat="1" ht="16.5" customHeight="1">
      <c r="B204" s="140"/>
      <c r="C204" s="155" t="s">
        <v>464</v>
      </c>
      <c r="D204" s="155" t="s">
        <v>220</v>
      </c>
      <c r="E204" s="156" t="s">
        <v>2117</v>
      </c>
      <c r="F204" s="157" t="s">
        <v>2118</v>
      </c>
      <c r="G204" s="158" t="s">
        <v>253</v>
      </c>
      <c r="H204" s="159">
        <v>22</v>
      </c>
      <c r="I204" s="160"/>
      <c r="J204" s="161">
        <f t="shared" si="20"/>
        <v>0</v>
      </c>
      <c r="K204" s="162"/>
      <c r="L204" s="163"/>
      <c r="M204" s="164" t="s">
        <v>1</v>
      </c>
      <c r="N204" s="165" t="s">
        <v>39</v>
      </c>
      <c r="P204" s="151">
        <f t="shared" si="21"/>
        <v>0</v>
      </c>
      <c r="Q204" s="151">
        <v>0</v>
      </c>
      <c r="R204" s="151">
        <f t="shared" si="22"/>
        <v>0</v>
      </c>
      <c r="S204" s="151">
        <v>0</v>
      </c>
      <c r="T204" s="152">
        <f t="shared" si="23"/>
        <v>0</v>
      </c>
      <c r="AR204" s="153" t="s">
        <v>190</v>
      </c>
      <c r="AT204" s="153" t="s">
        <v>220</v>
      </c>
      <c r="AU204" s="153" t="s">
        <v>85</v>
      </c>
      <c r="AY204" s="14" t="s">
        <v>160</v>
      </c>
      <c r="BE204" s="154">
        <f t="shared" si="24"/>
        <v>0</v>
      </c>
      <c r="BF204" s="154">
        <f t="shared" si="25"/>
        <v>0</v>
      </c>
      <c r="BG204" s="154">
        <f t="shared" si="26"/>
        <v>0</v>
      </c>
      <c r="BH204" s="154">
        <f t="shared" si="27"/>
        <v>0</v>
      </c>
      <c r="BI204" s="154">
        <f t="shared" si="28"/>
        <v>0</v>
      </c>
      <c r="BJ204" s="14" t="s">
        <v>85</v>
      </c>
      <c r="BK204" s="154">
        <f t="shared" si="29"/>
        <v>0</v>
      </c>
      <c r="BL204" s="14" t="s">
        <v>166</v>
      </c>
      <c r="BM204" s="153" t="s">
        <v>2119</v>
      </c>
    </row>
    <row r="205" spans="2:65" s="1" customFormat="1" ht="16.5" customHeight="1">
      <c r="B205" s="140"/>
      <c r="C205" s="155" t="s">
        <v>468</v>
      </c>
      <c r="D205" s="155" t="s">
        <v>220</v>
      </c>
      <c r="E205" s="156" t="s">
        <v>2120</v>
      </c>
      <c r="F205" s="157" t="s">
        <v>2121</v>
      </c>
      <c r="G205" s="158" t="s">
        <v>253</v>
      </c>
      <c r="H205" s="159">
        <v>58</v>
      </c>
      <c r="I205" s="160"/>
      <c r="J205" s="161">
        <f t="shared" si="20"/>
        <v>0</v>
      </c>
      <c r="K205" s="162"/>
      <c r="L205" s="163"/>
      <c r="M205" s="164" t="s">
        <v>1</v>
      </c>
      <c r="N205" s="165" t="s">
        <v>39</v>
      </c>
      <c r="P205" s="151">
        <f t="shared" si="21"/>
        <v>0</v>
      </c>
      <c r="Q205" s="151">
        <v>0</v>
      </c>
      <c r="R205" s="151">
        <f t="shared" si="22"/>
        <v>0</v>
      </c>
      <c r="S205" s="151">
        <v>0</v>
      </c>
      <c r="T205" s="152">
        <f t="shared" si="23"/>
        <v>0</v>
      </c>
      <c r="AR205" s="153" t="s">
        <v>190</v>
      </c>
      <c r="AT205" s="153" t="s">
        <v>220</v>
      </c>
      <c r="AU205" s="153" t="s">
        <v>85</v>
      </c>
      <c r="AY205" s="14" t="s">
        <v>160</v>
      </c>
      <c r="BE205" s="154">
        <f t="shared" si="24"/>
        <v>0</v>
      </c>
      <c r="BF205" s="154">
        <f t="shared" si="25"/>
        <v>0</v>
      </c>
      <c r="BG205" s="154">
        <f t="shared" si="26"/>
        <v>0</v>
      </c>
      <c r="BH205" s="154">
        <f t="shared" si="27"/>
        <v>0</v>
      </c>
      <c r="BI205" s="154">
        <f t="shared" si="28"/>
        <v>0</v>
      </c>
      <c r="BJ205" s="14" t="s">
        <v>85</v>
      </c>
      <c r="BK205" s="154">
        <f t="shared" si="29"/>
        <v>0</v>
      </c>
      <c r="BL205" s="14" t="s">
        <v>166</v>
      </c>
      <c r="BM205" s="153" t="s">
        <v>2122</v>
      </c>
    </row>
    <row r="206" spans="2:65" s="1" customFormat="1" ht="16.5" customHeight="1">
      <c r="B206" s="140"/>
      <c r="C206" s="155" t="s">
        <v>472</v>
      </c>
      <c r="D206" s="155" t="s">
        <v>220</v>
      </c>
      <c r="E206" s="156" t="s">
        <v>2123</v>
      </c>
      <c r="F206" s="157" t="s">
        <v>2124</v>
      </c>
      <c r="G206" s="158" t="s">
        <v>253</v>
      </c>
      <c r="H206" s="159">
        <v>165</v>
      </c>
      <c r="I206" s="160"/>
      <c r="J206" s="161">
        <f t="shared" si="20"/>
        <v>0</v>
      </c>
      <c r="K206" s="162"/>
      <c r="L206" s="163"/>
      <c r="M206" s="164" t="s">
        <v>1</v>
      </c>
      <c r="N206" s="165" t="s">
        <v>39</v>
      </c>
      <c r="P206" s="151">
        <f t="shared" si="21"/>
        <v>0</v>
      </c>
      <c r="Q206" s="151">
        <v>0</v>
      </c>
      <c r="R206" s="151">
        <f t="shared" si="22"/>
        <v>0</v>
      </c>
      <c r="S206" s="151">
        <v>0</v>
      </c>
      <c r="T206" s="152">
        <f t="shared" si="23"/>
        <v>0</v>
      </c>
      <c r="AR206" s="153" t="s">
        <v>190</v>
      </c>
      <c r="AT206" s="153" t="s">
        <v>220</v>
      </c>
      <c r="AU206" s="153" t="s">
        <v>85</v>
      </c>
      <c r="AY206" s="14" t="s">
        <v>160</v>
      </c>
      <c r="BE206" s="154">
        <f t="shared" si="24"/>
        <v>0</v>
      </c>
      <c r="BF206" s="154">
        <f t="shared" si="25"/>
        <v>0</v>
      </c>
      <c r="BG206" s="154">
        <f t="shared" si="26"/>
        <v>0</v>
      </c>
      <c r="BH206" s="154">
        <f t="shared" si="27"/>
        <v>0</v>
      </c>
      <c r="BI206" s="154">
        <f t="shared" si="28"/>
        <v>0</v>
      </c>
      <c r="BJ206" s="14" t="s">
        <v>85</v>
      </c>
      <c r="BK206" s="154">
        <f t="shared" si="29"/>
        <v>0</v>
      </c>
      <c r="BL206" s="14" t="s">
        <v>166</v>
      </c>
      <c r="BM206" s="153" t="s">
        <v>2125</v>
      </c>
    </row>
    <row r="207" spans="2:65" s="1" customFormat="1" ht="16.5" customHeight="1">
      <c r="B207" s="140"/>
      <c r="C207" s="155" t="s">
        <v>476</v>
      </c>
      <c r="D207" s="155" t="s">
        <v>220</v>
      </c>
      <c r="E207" s="156" t="s">
        <v>2126</v>
      </c>
      <c r="F207" s="157" t="s">
        <v>2127</v>
      </c>
      <c r="G207" s="158" t="s">
        <v>253</v>
      </c>
      <c r="H207" s="159">
        <v>73</v>
      </c>
      <c r="I207" s="160"/>
      <c r="J207" s="161">
        <f t="shared" si="20"/>
        <v>0</v>
      </c>
      <c r="K207" s="162"/>
      <c r="L207" s="163"/>
      <c r="M207" s="164" t="s">
        <v>1</v>
      </c>
      <c r="N207" s="165" t="s">
        <v>39</v>
      </c>
      <c r="P207" s="151">
        <f t="shared" si="21"/>
        <v>0</v>
      </c>
      <c r="Q207" s="151">
        <v>0</v>
      </c>
      <c r="R207" s="151">
        <f t="shared" si="22"/>
        <v>0</v>
      </c>
      <c r="S207" s="151">
        <v>0</v>
      </c>
      <c r="T207" s="152">
        <f t="shared" si="23"/>
        <v>0</v>
      </c>
      <c r="AR207" s="153" t="s">
        <v>190</v>
      </c>
      <c r="AT207" s="153" t="s">
        <v>220</v>
      </c>
      <c r="AU207" s="153" t="s">
        <v>85</v>
      </c>
      <c r="AY207" s="14" t="s">
        <v>160</v>
      </c>
      <c r="BE207" s="154">
        <f t="shared" si="24"/>
        <v>0</v>
      </c>
      <c r="BF207" s="154">
        <f t="shared" si="25"/>
        <v>0</v>
      </c>
      <c r="BG207" s="154">
        <f t="shared" si="26"/>
        <v>0</v>
      </c>
      <c r="BH207" s="154">
        <f t="shared" si="27"/>
        <v>0</v>
      </c>
      <c r="BI207" s="154">
        <f t="shared" si="28"/>
        <v>0</v>
      </c>
      <c r="BJ207" s="14" t="s">
        <v>85</v>
      </c>
      <c r="BK207" s="154">
        <f t="shared" si="29"/>
        <v>0</v>
      </c>
      <c r="BL207" s="14" t="s">
        <v>166</v>
      </c>
      <c r="BM207" s="153" t="s">
        <v>2128</v>
      </c>
    </row>
    <row r="208" spans="2:65" s="1" customFormat="1" ht="16.5" customHeight="1">
      <c r="B208" s="140"/>
      <c r="C208" s="155" t="s">
        <v>482</v>
      </c>
      <c r="D208" s="155" t="s">
        <v>220</v>
      </c>
      <c r="E208" s="156" t="s">
        <v>2129</v>
      </c>
      <c r="F208" s="157" t="s">
        <v>2130</v>
      </c>
      <c r="G208" s="158" t="s">
        <v>253</v>
      </c>
      <c r="H208" s="159">
        <v>20</v>
      </c>
      <c r="I208" s="160"/>
      <c r="J208" s="161">
        <f t="shared" si="20"/>
        <v>0</v>
      </c>
      <c r="K208" s="162"/>
      <c r="L208" s="163"/>
      <c r="M208" s="164" t="s">
        <v>1</v>
      </c>
      <c r="N208" s="165" t="s">
        <v>39</v>
      </c>
      <c r="P208" s="151">
        <f t="shared" si="21"/>
        <v>0</v>
      </c>
      <c r="Q208" s="151">
        <v>0</v>
      </c>
      <c r="R208" s="151">
        <f t="shared" si="22"/>
        <v>0</v>
      </c>
      <c r="S208" s="151">
        <v>0</v>
      </c>
      <c r="T208" s="152">
        <f t="shared" si="23"/>
        <v>0</v>
      </c>
      <c r="AR208" s="153" t="s">
        <v>190</v>
      </c>
      <c r="AT208" s="153" t="s">
        <v>220</v>
      </c>
      <c r="AU208" s="153" t="s">
        <v>85</v>
      </c>
      <c r="AY208" s="14" t="s">
        <v>160</v>
      </c>
      <c r="BE208" s="154">
        <f t="shared" si="24"/>
        <v>0</v>
      </c>
      <c r="BF208" s="154">
        <f t="shared" si="25"/>
        <v>0</v>
      </c>
      <c r="BG208" s="154">
        <f t="shared" si="26"/>
        <v>0</v>
      </c>
      <c r="BH208" s="154">
        <f t="shared" si="27"/>
        <v>0</v>
      </c>
      <c r="BI208" s="154">
        <f t="shared" si="28"/>
        <v>0</v>
      </c>
      <c r="BJ208" s="14" t="s">
        <v>85</v>
      </c>
      <c r="BK208" s="154">
        <f t="shared" si="29"/>
        <v>0</v>
      </c>
      <c r="BL208" s="14" t="s">
        <v>166</v>
      </c>
      <c r="BM208" s="153" t="s">
        <v>2131</v>
      </c>
    </row>
    <row r="209" spans="2:65" s="1" customFormat="1" ht="16.5" customHeight="1">
      <c r="B209" s="140"/>
      <c r="C209" s="155" t="s">
        <v>490</v>
      </c>
      <c r="D209" s="155" t="s">
        <v>220</v>
      </c>
      <c r="E209" s="156" t="s">
        <v>2132</v>
      </c>
      <c r="F209" s="157" t="s">
        <v>2133</v>
      </c>
      <c r="G209" s="158" t="s">
        <v>253</v>
      </c>
      <c r="H209" s="159">
        <v>16</v>
      </c>
      <c r="I209" s="160"/>
      <c r="J209" s="161">
        <f t="shared" si="20"/>
        <v>0</v>
      </c>
      <c r="K209" s="162"/>
      <c r="L209" s="163"/>
      <c r="M209" s="164" t="s">
        <v>1</v>
      </c>
      <c r="N209" s="165" t="s">
        <v>39</v>
      </c>
      <c r="P209" s="151">
        <f t="shared" si="21"/>
        <v>0</v>
      </c>
      <c r="Q209" s="151">
        <v>0</v>
      </c>
      <c r="R209" s="151">
        <f t="shared" si="22"/>
        <v>0</v>
      </c>
      <c r="S209" s="151">
        <v>0</v>
      </c>
      <c r="T209" s="152">
        <f t="shared" si="23"/>
        <v>0</v>
      </c>
      <c r="AR209" s="153" t="s">
        <v>190</v>
      </c>
      <c r="AT209" s="153" t="s">
        <v>220</v>
      </c>
      <c r="AU209" s="153" t="s">
        <v>85</v>
      </c>
      <c r="AY209" s="14" t="s">
        <v>160</v>
      </c>
      <c r="BE209" s="154">
        <f t="shared" si="24"/>
        <v>0</v>
      </c>
      <c r="BF209" s="154">
        <f t="shared" si="25"/>
        <v>0</v>
      </c>
      <c r="BG209" s="154">
        <f t="shared" si="26"/>
        <v>0</v>
      </c>
      <c r="BH209" s="154">
        <f t="shared" si="27"/>
        <v>0</v>
      </c>
      <c r="BI209" s="154">
        <f t="shared" si="28"/>
        <v>0</v>
      </c>
      <c r="BJ209" s="14" t="s">
        <v>85</v>
      </c>
      <c r="BK209" s="154">
        <f t="shared" si="29"/>
        <v>0</v>
      </c>
      <c r="BL209" s="14" t="s">
        <v>166</v>
      </c>
      <c r="BM209" s="153" t="s">
        <v>2134</v>
      </c>
    </row>
    <row r="210" spans="2:65" s="1" customFormat="1" ht="16.5" customHeight="1">
      <c r="B210" s="140"/>
      <c r="C210" s="155" t="s">
        <v>494</v>
      </c>
      <c r="D210" s="155" t="s">
        <v>220</v>
      </c>
      <c r="E210" s="156" t="s">
        <v>2135</v>
      </c>
      <c r="F210" s="157" t="s">
        <v>2136</v>
      </c>
      <c r="G210" s="158" t="s">
        <v>253</v>
      </c>
      <c r="H210" s="159">
        <v>12</v>
      </c>
      <c r="I210" s="160"/>
      <c r="J210" s="161">
        <f t="shared" si="20"/>
        <v>0</v>
      </c>
      <c r="K210" s="162"/>
      <c r="L210" s="163"/>
      <c r="M210" s="164" t="s">
        <v>1</v>
      </c>
      <c r="N210" s="165" t="s">
        <v>39</v>
      </c>
      <c r="P210" s="151">
        <f t="shared" si="21"/>
        <v>0</v>
      </c>
      <c r="Q210" s="151">
        <v>0</v>
      </c>
      <c r="R210" s="151">
        <f t="shared" si="22"/>
        <v>0</v>
      </c>
      <c r="S210" s="151">
        <v>0</v>
      </c>
      <c r="T210" s="152">
        <f t="shared" si="23"/>
        <v>0</v>
      </c>
      <c r="AR210" s="153" t="s">
        <v>190</v>
      </c>
      <c r="AT210" s="153" t="s">
        <v>220</v>
      </c>
      <c r="AU210" s="153" t="s">
        <v>85</v>
      </c>
      <c r="AY210" s="14" t="s">
        <v>160</v>
      </c>
      <c r="BE210" s="154">
        <f t="shared" si="24"/>
        <v>0</v>
      </c>
      <c r="BF210" s="154">
        <f t="shared" si="25"/>
        <v>0</v>
      </c>
      <c r="BG210" s="154">
        <f t="shared" si="26"/>
        <v>0</v>
      </c>
      <c r="BH210" s="154">
        <f t="shared" si="27"/>
        <v>0</v>
      </c>
      <c r="BI210" s="154">
        <f t="shared" si="28"/>
        <v>0</v>
      </c>
      <c r="BJ210" s="14" t="s">
        <v>85</v>
      </c>
      <c r="BK210" s="154">
        <f t="shared" si="29"/>
        <v>0</v>
      </c>
      <c r="BL210" s="14" t="s">
        <v>166</v>
      </c>
      <c r="BM210" s="153" t="s">
        <v>2137</v>
      </c>
    </row>
    <row r="211" spans="2:65" s="1" customFormat="1" ht="16.5" customHeight="1">
      <c r="B211" s="140"/>
      <c r="C211" s="155" t="s">
        <v>498</v>
      </c>
      <c r="D211" s="155" t="s">
        <v>220</v>
      </c>
      <c r="E211" s="156" t="s">
        <v>2138</v>
      </c>
      <c r="F211" s="157" t="s">
        <v>2139</v>
      </c>
      <c r="G211" s="158" t="s">
        <v>253</v>
      </c>
      <c r="H211" s="159">
        <v>68</v>
      </c>
      <c r="I211" s="160"/>
      <c r="J211" s="161">
        <f t="shared" si="20"/>
        <v>0</v>
      </c>
      <c r="K211" s="162"/>
      <c r="L211" s="163"/>
      <c r="M211" s="164" t="s">
        <v>1</v>
      </c>
      <c r="N211" s="165" t="s">
        <v>39</v>
      </c>
      <c r="P211" s="151">
        <f t="shared" si="21"/>
        <v>0</v>
      </c>
      <c r="Q211" s="151">
        <v>0</v>
      </c>
      <c r="R211" s="151">
        <f t="shared" si="22"/>
        <v>0</v>
      </c>
      <c r="S211" s="151">
        <v>0</v>
      </c>
      <c r="T211" s="152">
        <f t="shared" si="23"/>
        <v>0</v>
      </c>
      <c r="AR211" s="153" t="s">
        <v>190</v>
      </c>
      <c r="AT211" s="153" t="s">
        <v>220</v>
      </c>
      <c r="AU211" s="153" t="s">
        <v>85</v>
      </c>
      <c r="AY211" s="14" t="s">
        <v>160</v>
      </c>
      <c r="BE211" s="154">
        <f t="shared" si="24"/>
        <v>0</v>
      </c>
      <c r="BF211" s="154">
        <f t="shared" si="25"/>
        <v>0</v>
      </c>
      <c r="BG211" s="154">
        <f t="shared" si="26"/>
        <v>0</v>
      </c>
      <c r="BH211" s="154">
        <f t="shared" si="27"/>
        <v>0</v>
      </c>
      <c r="BI211" s="154">
        <f t="shared" si="28"/>
        <v>0</v>
      </c>
      <c r="BJ211" s="14" t="s">
        <v>85</v>
      </c>
      <c r="BK211" s="154">
        <f t="shared" si="29"/>
        <v>0</v>
      </c>
      <c r="BL211" s="14" t="s">
        <v>166</v>
      </c>
      <c r="BM211" s="153" t="s">
        <v>2140</v>
      </c>
    </row>
    <row r="212" spans="2:65" s="1" customFormat="1" ht="16.5" customHeight="1">
      <c r="B212" s="140"/>
      <c r="C212" s="155" t="s">
        <v>502</v>
      </c>
      <c r="D212" s="155" t="s">
        <v>220</v>
      </c>
      <c r="E212" s="156" t="s">
        <v>2141</v>
      </c>
      <c r="F212" s="157" t="s">
        <v>2142</v>
      </c>
      <c r="G212" s="158" t="s">
        <v>269</v>
      </c>
      <c r="H212" s="159">
        <v>25</v>
      </c>
      <c r="I212" s="160"/>
      <c r="J212" s="161">
        <f t="shared" si="20"/>
        <v>0</v>
      </c>
      <c r="K212" s="162"/>
      <c r="L212" s="163"/>
      <c r="M212" s="164" t="s">
        <v>1</v>
      </c>
      <c r="N212" s="165" t="s">
        <v>39</v>
      </c>
      <c r="P212" s="151">
        <f t="shared" si="21"/>
        <v>0</v>
      </c>
      <c r="Q212" s="151">
        <v>0</v>
      </c>
      <c r="R212" s="151">
        <f t="shared" si="22"/>
        <v>0</v>
      </c>
      <c r="S212" s="151">
        <v>0</v>
      </c>
      <c r="T212" s="152">
        <f t="shared" si="23"/>
        <v>0</v>
      </c>
      <c r="AR212" s="153" t="s">
        <v>190</v>
      </c>
      <c r="AT212" s="153" t="s">
        <v>220</v>
      </c>
      <c r="AU212" s="153" t="s">
        <v>85</v>
      </c>
      <c r="AY212" s="14" t="s">
        <v>160</v>
      </c>
      <c r="BE212" s="154">
        <f t="shared" si="24"/>
        <v>0</v>
      </c>
      <c r="BF212" s="154">
        <f t="shared" si="25"/>
        <v>0</v>
      </c>
      <c r="BG212" s="154">
        <f t="shared" si="26"/>
        <v>0</v>
      </c>
      <c r="BH212" s="154">
        <f t="shared" si="27"/>
        <v>0</v>
      </c>
      <c r="BI212" s="154">
        <f t="shared" si="28"/>
        <v>0</v>
      </c>
      <c r="BJ212" s="14" t="s">
        <v>85</v>
      </c>
      <c r="BK212" s="154">
        <f t="shared" si="29"/>
        <v>0</v>
      </c>
      <c r="BL212" s="14" t="s">
        <v>166</v>
      </c>
      <c r="BM212" s="153" t="s">
        <v>2143</v>
      </c>
    </row>
    <row r="213" spans="2:65" s="1" customFormat="1" ht="16.5" customHeight="1">
      <c r="B213" s="140"/>
      <c r="C213" s="155" t="s">
        <v>506</v>
      </c>
      <c r="D213" s="155" t="s">
        <v>220</v>
      </c>
      <c r="E213" s="156" t="s">
        <v>2144</v>
      </c>
      <c r="F213" s="157" t="s">
        <v>2145</v>
      </c>
      <c r="G213" s="158" t="s">
        <v>269</v>
      </c>
      <c r="H213" s="159">
        <v>12</v>
      </c>
      <c r="I213" s="160"/>
      <c r="J213" s="161">
        <f t="shared" si="20"/>
        <v>0</v>
      </c>
      <c r="K213" s="162"/>
      <c r="L213" s="163"/>
      <c r="M213" s="164" t="s">
        <v>1</v>
      </c>
      <c r="N213" s="165" t="s">
        <v>39</v>
      </c>
      <c r="P213" s="151">
        <f t="shared" si="21"/>
        <v>0</v>
      </c>
      <c r="Q213" s="151">
        <v>0</v>
      </c>
      <c r="R213" s="151">
        <f t="shared" si="22"/>
        <v>0</v>
      </c>
      <c r="S213" s="151">
        <v>0</v>
      </c>
      <c r="T213" s="152">
        <f t="shared" si="23"/>
        <v>0</v>
      </c>
      <c r="AR213" s="153" t="s">
        <v>190</v>
      </c>
      <c r="AT213" s="153" t="s">
        <v>220</v>
      </c>
      <c r="AU213" s="153" t="s">
        <v>85</v>
      </c>
      <c r="AY213" s="14" t="s">
        <v>160</v>
      </c>
      <c r="BE213" s="154">
        <f t="shared" si="24"/>
        <v>0</v>
      </c>
      <c r="BF213" s="154">
        <f t="shared" si="25"/>
        <v>0</v>
      </c>
      <c r="BG213" s="154">
        <f t="shared" si="26"/>
        <v>0</v>
      </c>
      <c r="BH213" s="154">
        <f t="shared" si="27"/>
        <v>0</v>
      </c>
      <c r="BI213" s="154">
        <f t="shared" si="28"/>
        <v>0</v>
      </c>
      <c r="BJ213" s="14" t="s">
        <v>85</v>
      </c>
      <c r="BK213" s="154">
        <f t="shared" si="29"/>
        <v>0</v>
      </c>
      <c r="BL213" s="14" t="s">
        <v>166</v>
      </c>
      <c r="BM213" s="153" t="s">
        <v>2146</v>
      </c>
    </row>
    <row r="214" spans="2:65" s="1" customFormat="1" ht="16.5" customHeight="1">
      <c r="B214" s="140"/>
      <c r="C214" s="155" t="s">
        <v>510</v>
      </c>
      <c r="D214" s="155" t="s">
        <v>220</v>
      </c>
      <c r="E214" s="156" t="s">
        <v>2147</v>
      </c>
      <c r="F214" s="157" t="s">
        <v>2148</v>
      </c>
      <c r="G214" s="158" t="s">
        <v>269</v>
      </c>
      <c r="H214" s="159">
        <v>24</v>
      </c>
      <c r="I214" s="160"/>
      <c r="J214" s="161">
        <f t="shared" si="20"/>
        <v>0</v>
      </c>
      <c r="K214" s="162"/>
      <c r="L214" s="163"/>
      <c r="M214" s="164" t="s">
        <v>1</v>
      </c>
      <c r="N214" s="165" t="s">
        <v>39</v>
      </c>
      <c r="P214" s="151">
        <f t="shared" si="21"/>
        <v>0</v>
      </c>
      <c r="Q214" s="151">
        <v>0</v>
      </c>
      <c r="R214" s="151">
        <f t="shared" si="22"/>
        <v>0</v>
      </c>
      <c r="S214" s="151">
        <v>0</v>
      </c>
      <c r="T214" s="152">
        <f t="shared" si="23"/>
        <v>0</v>
      </c>
      <c r="AR214" s="153" t="s">
        <v>190</v>
      </c>
      <c r="AT214" s="153" t="s">
        <v>220</v>
      </c>
      <c r="AU214" s="153" t="s">
        <v>85</v>
      </c>
      <c r="AY214" s="14" t="s">
        <v>160</v>
      </c>
      <c r="BE214" s="154">
        <f t="shared" si="24"/>
        <v>0</v>
      </c>
      <c r="BF214" s="154">
        <f t="shared" si="25"/>
        <v>0</v>
      </c>
      <c r="BG214" s="154">
        <f t="shared" si="26"/>
        <v>0</v>
      </c>
      <c r="BH214" s="154">
        <f t="shared" si="27"/>
        <v>0</v>
      </c>
      <c r="BI214" s="154">
        <f t="shared" si="28"/>
        <v>0</v>
      </c>
      <c r="BJ214" s="14" t="s">
        <v>85</v>
      </c>
      <c r="BK214" s="154">
        <f t="shared" si="29"/>
        <v>0</v>
      </c>
      <c r="BL214" s="14" t="s">
        <v>166</v>
      </c>
      <c r="BM214" s="153" t="s">
        <v>2149</v>
      </c>
    </row>
    <row r="215" spans="2:65" s="1" customFormat="1" ht="16.5" customHeight="1">
      <c r="B215" s="140"/>
      <c r="C215" s="155" t="s">
        <v>514</v>
      </c>
      <c r="D215" s="155" t="s">
        <v>220</v>
      </c>
      <c r="E215" s="156" t="s">
        <v>2150</v>
      </c>
      <c r="F215" s="157" t="s">
        <v>2151</v>
      </c>
      <c r="G215" s="158" t="s">
        <v>269</v>
      </c>
      <c r="H215" s="159">
        <v>1.5</v>
      </c>
      <c r="I215" s="160"/>
      <c r="J215" s="161">
        <f t="shared" si="20"/>
        <v>0</v>
      </c>
      <c r="K215" s="162"/>
      <c r="L215" s="163"/>
      <c r="M215" s="164" t="s">
        <v>1</v>
      </c>
      <c r="N215" s="165" t="s">
        <v>39</v>
      </c>
      <c r="P215" s="151">
        <f t="shared" si="21"/>
        <v>0</v>
      </c>
      <c r="Q215" s="151">
        <v>0</v>
      </c>
      <c r="R215" s="151">
        <f t="shared" si="22"/>
        <v>0</v>
      </c>
      <c r="S215" s="151">
        <v>0</v>
      </c>
      <c r="T215" s="152">
        <f t="shared" si="23"/>
        <v>0</v>
      </c>
      <c r="AR215" s="153" t="s">
        <v>190</v>
      </c>
      <c r="AT215" s="153" t="s">
        <v>220</v>
      </c>
      <c r="AU215" s="153" t="s">
        <v>85</v>
      </c>
      <c r="AY215" s="14" t="s">
        <v>160</v>
      </c>
      <c r="BE215" s="154">
        <f t="shared" si="24"/>
        <v>0</v>
      </c>
      <c r="BF215" s="154">
        <f t="shared" si="25"/>
        <v>0</v>
      </c>
      <c r="BG215" s="154">
        <f t="shared" si="26"/>
        <v>0</v>
      </c>
      <c r="BH215" s="154">
        <f t="shared" si="27"/>
        <v>0</v>
      </c>
      <c r="BI215" s="154">
        <f t="shared" si="28"/>
        <v>0</v>
      </c>
      <c r="BJ215" s="14" t="s">
        <v>85</v>
      </c>
      <c r="BK215" s="154">
        <f t="shared" si="29"/>
        <v>0</v>
      </c>
      <c r="BL215" s="14" t="s">
        <v>166</v>
      </c>
      <c r="BM215" s="153" t="s">
        <v>2152</v>
      </c>
    </row>
    <row r="216" spans="2:65" s="1" customFormat="1" ht="16.5" customHeight="1">
      <c r="B216" s="140"/>
      <c r="C216" s="155" t="s">
        <v>518</v>
      </c>
      <c r="D216" s="155" t="s">
        <v>220</v>
      </c>
      <c r="E216" s="156" t="s">
        <v>2153</v>
      </c>
      <c r="F216" s="157" t="s">
        <v>2154</v>
      </c>
      <c r="G216" s="158" t="s">
        <v>253</v>
      </c>
      <c r="H216" s="159">
        <v>52</v>
      </c>
      <c r="I216" s="160"/>
      <c r="J216" s="161">
        <f t="shared" si="20"/>
        <v>0</v>
      </c>
      <c r="K216" s="162"/>
      <c r="L216" s="163"/>
      <c r="M216" s="164" t="s">
        <v>1</v>
      </c>
      <c r="N216" s="165" t="s">
        <v>39</v>
      </c>
      <c r="P216" s="151">
        <f t="shared" si="21"/>
        <v>0</v>
      </c>
      <c r="Q216" s="151">
        <v>0</v>
      </c>
      <c r="R216" s="151">
        <f t="shared" si="22"/>
        <v>0</v>
      </c>
      <c r="S216" s="151">
        <v>0</v>
      </c>
      <c r="T216" s="152">
        <f t="shared" si="23"/>
        <v>0</v>
      </c>
      <c r="AR216" s="153" t="s">
        <v>190</v>
      </c>
      <c r="AT216" s="153" t="s">
        <v>220</v>
      </c>
      <c r="AU216" s="153" t="s">
        <v>85</v>
      </c>
      <c r="AY216" s="14" t="s">
        <v>160</v>
      </c>
      <c r="BE216" s="154">
        <f t="shared" si="24"/>
        <v>0</v>
      </c>
      <c r="BF216" s="154">
        <f t="shared" si="25"/>
        <v>0</v>
      </c>
      <c r="BG216" s="154">
        <f t="shared" si="26"/>
        <v>0</v>
      </c>
      <c r="BH216" s="154">
        <f t="shared" si="27"/>
        <v>0</v>
      </c>
      <c r="BI216" s="154">
        <f t="shared" si="28"/>
        <v>0</v>
      </c>
      <c r="BJ216" s="14" t="s">
        <v>85</v>
      </c>
      <c r="BK216" s="154">
        <f t="shared" si="29"/>
        <v>0</v>
      </c>
      <c r="BL216" s="14" t="s">
        <v>166</v>
      </c>
      <c r="BM216" s="153" t="s">
        <v>2155</v>
      </c>
    </row>
    <row r="217" spans="2:65" s="1" customFormat="1" ht="24.25" customHeight="1">
      <c r="B217" s="140"/>
      <c r="C217" s="155" t="s">
        <v>520</v>
      </c>
      <c r="D217" s="155" t="s">
        <v>220</v>
      </c>
      <c r="E217" s="156" t="s">
        <v>2156</v>
      </c>
      <c r="F217" s="157" t="s">
        <v>2157</v>
      </c>
      <c r="G217" s="158" t="s">
        <v>766</v>
      </c>
      <c r="H217" s="159">
        <v>1</v>
      </c>
      <c r="I217" s="160"/>
      <c r="J217" s="161">
        <f t="shared" si="20"/>
        <v>0</v>
      </c>
      <c r="K217" s="162"/>
      <c r="L217" s="163"/>
      <c r="M217" s="164" t="s">
        <v>1</v>
      </c>
      <c r="N217" s="165" t="s">
        <v>39</v>
      </c>
      <c r="P217" s="151">
        <f t="shared" si="21"/>
        <v>0</v>
      </c>
      <c r="Q217" s="151">
        <v>0</v>
      </c>
      <c r="R217" s="151">
        <f t="shared" si="22"/>
        <v>0</v>
      </c>
      <c r="S217" s="151">
        <v>0</v>
      </c>
      <c r="T217" s="152">
        <f t="shared" si="23"/>
        <v>0</v>
      </c>
      <c r="AR217" s="153" t="s">
        <v>190</v>
      </c>
      <c r="AT217" s="153" t="s">
        <v>220</v>
      </c>
      <c r="AU217" s="153" t="s">
        <v>85</v>
      </c>
      <c r="AY217" s="14" t="s">
        <v>160</v>
      </c>
      <c r="BE217" s="154">
        <f t="shared" si="24"/>
        <v>0</v>
      </c>
      <c r="BF217" s="154">
        <f t="shared" si="25"/>
        <v>0</v>
      </c>
      <c r="BG217" s="154">
        <f t="shared" si="26"/>
        <v>0</v>
      </c>
      <c r="BH217" s="154">
        <f t="shared" si="27"/>
        <v>0</v>
      </c>
      <c r="BI217" s="154">
        <f t="shared" si="28"/>
        <v>0</v>
      </c>
      <c r="BJ217" s="14" t="s">
        <v>85</v>
      </c>
      <c r="BK217" s="154">
        <f t="shared" si="29"/>
        <v>0</v>
      </c>
      <c r="BL217" s="14" t="s">
        <v>166</v>
      </c>
      <c r="BM217" s="153" t="s">
        <v>2158</v>
      </c>
    </row>
    <row r="218" spans="2:65" s="11" customFormat="1" ht="22.75" customHeight="1">
      <c r="B218" s="128"/>
      <c r="D218" s="129" t="s">
        <v>72</v>
      </c>
      <c r="E218" s="138" t="s">
        <v>2159</v>
      </c>
      <c r="F218" s="138" t="s">
        <v>2160</v>
      </c>
      <c r="I218" s="131"/>
      <c r="J218" s="139">
        <f>BK218</f>
        <v>0</v>
      </c>
      <c r="L218" s="128"/>
      <c r="M218" s="133"/>
      <c r="P218" s="134">
        <f>SUM(P219:P235)</f>
        <v>0</v>
      </c>
      <c r="R218" s="134">
        <f>SUM(R219:R235)</f>
        <v>0</v>
      </c>
      <c r="T218" s="135">
        <f>SUM(T219:T235)</f>
        <v>0</v>
      </c>
      <c r="AR218" s="129" t="s">
        <v>80</v>
      </c>
      <c r="AT218" s="136" t="s">
        <v>72</v>
      </c>
      <c r="AU218" s="136" t="s">
        <v>80</v>
      </c>
      <c r="AY218" s="129" t="s">
        <v>160</v>
      </c>
      <c r="BK218" s="137">
        <f>SUM(BK219:BK235)</f>
        <v>0</v>
      </c>
    </row>
    <row r="219" spans="2:65" s="1" customFormat="1" ht="16.5" customHeight="1">
      <c r="B219" s="140"/>
      <c r="C219" s="155" t="s">
        <v>527</v>
      </c>
      <c r="D219" s="155" t="s">
        <v>220</v>
      </c>
      <c r="E219" s="156" t="s">
        <v>2161</v>
      </c>
      <c r="F219" s="157" t="s">
        <v>2162</v>
      </c>
      <c r="G219" s="158" t="s">
        <v>269</v>
      </c>
      <c r="H219" s="159">
        <v>1</v>
      </c>
      <c r="I219" s="160"/>
      <c r="J219" s="161">
        <f t="shared" ref="J219:J235" si="30">ROUND(I219*H219,2)</f>
        <v>0</v>
      </c>
      <c r="K219" s="162"/>
      <c r="L219" s="163"/>
      <c r="M219" s="164" t="s">
        <v>1</v>
      </c>
      <c r="N219" s="165" t="s">
        <v>39</v>
      </c>
      <c r="P219" s="151">
        <f t="shared" ref="P219:P235" si="31">O219*H219</f>
        <v>0</v>
      </c>
      <c r="Q219" s="151">
        <v>0</v>
      </c>
      <c r="R219" s="151">
        <f t="shared" ref="R219:R235" si="32">Q219*H219</f>
        <v>0</v>
      </c>
      <c r="S219" s="151">
        <v>0</v>
      </c>
      <c r="T219" s="152">
        <f t="shared" ref="T219:T235" si="33">S219*H219</f>
        <v>0</v>
      </c>
      <c r="AR219" s="153" t="s">
        <v>190</v>
      </c>
      <c r="AT219" s="153" t="s">
        <v>220</v>
      </c>
      <c r="AU219" s="153" t="s">
        <v>85</v>
      </c>
      <c r="AY219" s="14" t="s">
        <v>160</v>
      </c>
      <c r="BE219" s="154">
        <f t="shared" ref="BE219:BE235" si="34">IF(N219="základná",J219,0)</f>
        <v>0</v>
      </c>
      <c r="BF219" s="154">
        <f t="shared" ref="BF219:BF235" si="35">IF(N219="znížená",J219,0)</f>
        <v>0</v>
      </c>
      <c r="BG219" s="154">
        <f t="shared" ref="BG219:BG235" si="36">IF(N219="zákl. prenesená",J219,0)</f>
        <v>0</v>
      </c>
      <c r="BH219" s="154">
        <f t="shared" ref="BH219:BH235" si="37">IF(N219="zníž. prenesená",J219,0)</f>
        <v>0</v>
      </c>
      <c r="BI219" s="154">
        <f t="shared" ref="BI219:BI235" si="38">IF(N219="nulová",J219,0)</f>
        <v>0</v>
      </c>
      <c r="BJ219" s="14" t="s">
        <v>85</v>
      </c>
      <c r="BK219" s="154">
        <f t="shared" ref="BK219:BK235" si="39">ROUND(I219*H219,2)</f>
        <v>0</v>
      </c>
      <c r="BL219" s="14" t="s">
        <v>166</v>
      </c>
      <c r="BM219" s="153" t="s">
        <v>2163</v>
      </c>
    </row>
    <row r="220" spans="2:65" s="1" customFormat="1" ht="16.5" customHeight="1">
      <c r="B220" s="140"/>
      <c r="C220" s="155" t="s">
        <v>531</v>
      </c>
      <c r="D220" s="155" t="s">
        <v>220</v>
      </c>
      <c r="E220" s="156" t="s">
        <v>2164</v>
      </c>
      <c r="F220" s="157" t="s">
        <v>2165</v>
      </c>
      <c r="G220" s="158" t="s">
        <v>269</v>
      </c>
      <c r="H220" s="159">
        <v>1</v>
      </c>
      <c r="I220" s="160"/>
      <c r="J220" s="161">
        <f t="shared" si="30"/>
        <v>0</v>
      </c>
      <c r="K220" s="162"/>
      <c r="L220" s="163"/>
      <c r="M220" s="164" t="s">
        <v>1</v>
      </c>
      <c r="N220" s="165" t="s">
        <v>39</v>
      </c>
      <c r="P220" s="151">
        <f t="shared" si="31"/>
        <v>0</v>
      </c>
      <c r="Q220" s="151">
        <v>0</v>
      </c>
      <c r="R220" s="151">
        <f t="shared" si="32"/>
        <v>0</v>
      </c>
      <c r="S220" s="151">
        <v>0</v>
      </c>
      <c r="T220" s="152">
        <f t="shared" si="33"/>
        <v>0</v>
      </c>
      <c r="AR220" s="153" t="s">
        <v>190</v>
      </c>
      <c r="AT220" s="153" t="s">
        <v>220</v>
      </c>
      <c r="AU220" s="153" t="s">
        <v>85</v>
      </c>
      <c r="AY220" s="14" t="s">
        <v>160</v>
      </c>
      <c r="BE220" s="154">
        <f t="shared" si="34"/>
        <v>0</v>
      </c>
      <c r="BF220" s="154">
        <f t="shared" si="35"/>
        <v>0</v>
      </c>
      <c r="BG220" s="154">
        <f t="shared" si="36"/>
        <v>0</v>
      </c>
      <c r="BH220" s="154">
        <f t="shared" si="37"/>
        <v>0</v>
      </c>
      <c r="BI220" s="154">
        <f t="shared" si="38"/>
        <v>0</v>
      </c>
      <c r="BJ220" s="14" t="s">
        <v>85</v>
      </c>
      <c r="BK220" s="154">
        <f t="shared" si="39"/>
        <v>0</v>
      </c>
      <c r="BL220" s="14" t="s">
        <v>166</v>
      </c>
      <c r="BM220" s="153" t="s">
        <v>2166</v>
      </c>
    </row>
    <row r="221" spans="2:65" s="1" customFormat="1" ht="16.5" customHeight="1">
      <c r="B221" s="140"/>
      <c r="C221" s="155" t="s">
        <v>535</v>
      </c>
      <c r="D221" s="155" t="s">
        <v>220</v>
      </c>
      <c r="E221" s="156" t="s">
        <v>2167</v>
      </c>
      <c r="F221" s="157" t="s">
        <v>2168</v>
      </c>
      <c r="G221" s="158" t="s">
        <v>269</v>
      </c>
      <c r="H221" s="159">
        <v>1</v>
      </c>
      <c r="I221" s="160"/>
      <c r="J221" s="161">
        <f t="shared" si="30"/>
        <v>0</v>
      </c>
      <c r="K221" s="162"/>
      <c r="L221" s="163"/>
      <c r="M221" s="164" t="s">
        <v>1</v>
      </c>
      <c r="N221" s="165" t="s">
        <v>39</v>
      </c>
      <c r="P221" s="151">
        <f t="shared" si="31"/>
        <v>0</v>
      </c>
      <c r="Q221" s="151">
        <v>0</v>
      </c>
      <c r="R221" s="151">
        <f t="shared" si="32"/>
        <v>0</v>
      </c>
      <c r="S221" s="151">
        <v>0</v>
      </c>
      <c r="T221" s="152">
        <f t="shared" si="33"/>
        <v>0</v>
      </c>
      <c r="AR221" s="153" t="s">
        <v>190</v>
      </c>
      <c r="AT221" s="153" t="s">
        <v>220</v>
      </c>
      <c r="AU221" s="153" t="s">
        <v>85</v>
      </c>
      <c r="AY221" s="14" t="s">
        <v>160</v>
      </c>
      <c r="BE221" s="154">
        <f t="shared" si="34"/>
        <v>0</v>
      </c>
      <c r="BF221" s="154">
        <f t="shared" si="35"/>
        <v>0</v>
      </c>
      <c r="BG221" s="154">
        <f t="shared" si="36"/>
        <v>0</v>
      </c>
      <c r="BH221" s="154">
        <f t="shared" si="37"/>
        <v>0</v>
      </c>
      <c r="BI221" s="154">
        <f t="shared" si="38"/>
        <v>0</v>
      </c>
      <c r="BJ221" s="14" t="s">
        <v>85</v>
      </c>
      <c r="BK221" s="154">
        <f t="shared" si="39"/>
        <v>0</v>
      </c>
      <c r="BL221" s="14" t="s">
        <v>166</v>
      </c>
      <c r="BM221" s="153" t="s">
        <v>2169</v>
      </c>
    </row>
    <row r="222" spans="2:65" s="1" customFormat="1" ht="16.5" customHeight="1">
      <c r="B222" s="140"/>
      <c r="C222" s="155" t="s">
        <v>539</v>
      </c>
      <c r="D222" s="155" t="s">
        <v>220</v>
      </c>
      <c r="E222" s="156" t="s">
        <v>2170</v>
      </c>
      <c r="F222" s="157" t="s">
        <v>2056</v>
      </c>
      <c r="G222" s="158" t="s">
        <v>269</v>
      </c>
      <c r="H222" s="159">
        <v>1</v>
      </c>
      <c r="I222" s="160"/>
      <c r="J222" s="161">
        <f t="shared" si="30"/>
        <v>0</v>
      </c>
      <c r="K222" s="162"/>
      <c r="L222" s="163"/>
      <c r="M222" s="164" t="s">
        <v>1</v>
      </c>
      <c r="N222" s="165" t="s">
        <v>39</v>
      </c>
      <c r="P222" s="151">
        <f t="shared" si="31"/>
        <v>0</v>
      </c>
      <c r="Q222" s="151">
        <v>0</v>
      </c>
      <c r="R222" s="151">
        <f t="shared" si="32"/>
        <v>0</v>
      </c>
      <c r="S222" s="151">
        <v>0</v>
      </c>
      <c r="T222" s="152">
        <f t="shared" si="33"/>
        <v>0</v>
      </c>
      <c r="AR222" s="153" t="s">
        <v>190</v>
      </c>
      <c r="AT222" s="153" t="s">
        <v>220</v>
      </c>
      <c r="AU222" s="153" t="s">
        <v>85</v>
      </c>
      <c r="AY222" s="14" t="s">
        <v>160</v>
      </c>
      <c r="BE222" s="154">
        <f t="shared" si="34"/>
        <v>0</v>
      </c>
      <c r="BF222" s="154">
        <f t="shared" si="35"/>
        <v>0</v>
      </c>
      <c r="BG222" s="154">
        <f t="shared" si="36"/>
        <v>0</v>
      </c>
      <c r="BH222" s="154">
        <f t="shared" si="37"/>
        <v>0</v>
      </c>
      <c r="BI222" s="154">
        <f t="shared" si="38"/>
        <v>0</v>
      </c>
      <c r="BJ222" s="14" t="s">
        <v>85</v>
      </c>
      <c r="BK222" s="154">
        <f t="shared" si="39"/>
        <v>0</v>
      </c>
      <c r="BL222" s="14" t="s">
        <v>166</v>
      </c>
      <c r="BM222" s="153" t="s">
        <v>2171</v>
      </c>
    </row>
    <row r="223" spans="2:65" s="1" customFormat="1" ht="16.5" customHeight="1">
      <c r="B223" s="140"/>
      <c r="C223" s="155" t="s">
        <v>543</v>
      </c>
      <c r="D223" s="155" t="s">
        <v>220</v>
      </c>
      <c r="E223" s="156" t="s">
        <v>2172</v>
      </c>
      <c r="F223" s="157" t="s">
        <v>2065</v>
      </c>
      <c r="G223" s="158" t="s">
        <v>269</v>
      </c>
      <c r="H223" s="159">
        <v>1</v>
      </c>
      <c r="I223" s="160"/>
      <c r="J223" s="161">
        <f t="shared" si="30"/>
        <v>0</v>
      </c>
      <c r="K223" s="162"/>
      <c r="L223" s="163"/>
      <c r="M223" s="164" t="s">
        <v>1</v>
      </c>
      <c r="N223" s="165" t="s">
        <v>39</v>
      </c>
      <c r="P223" s="151">
        <f t="shared" si="31"/>
        <v>0</v>
      </c>
      <c r="Q223" s="151">
        <v>0</v>
      </c>
      <c r="R223" s="151">
        <f t="shared" si="32"/>
        <v>0</v>
      </c>
      <c r="S223" s="151">
        <v>0</v>
      </c>
      <c r="T223" s="152">
        <f t="shared" si="33"/>
        <v>0</v>
      </c>
      <c r="AR223" s="153" t="s">
        <v>190</v>
      </c>
      <c r="AT223" s="153" t="s">
        <v>220</v>
      </c>
      <c r="AU223" s="153" t="s">
        <v>85</v>
      </c>
      <c r="AY223" s="14" t="s">
        <v>160</v>
      </c>
      <c r="BE223" s="154">
        <f t="shared" si="34"/>
        <v>0</v>
      </c>
      <c r="BF223" s="154">
        <f t="shared" si="35"/>
        <v>0</v>
      </c>
      <c r="BG223" s="154">
        <f t="shared" si="36"/>
        <v>0</v>
      </c>
      <c r="BH223" s="154">
        <f t="shared" si="37"/>
        <v>0</v>
      </c>
      <c r="BI223" s="154">
        <f t="shared" si="38"/>
        <v>0</v>
      </c>
      <c r="BJ223" s="14" t="s">
        <v>85</v>
      </c>
      <c r="BK223" s="154">
        <f t="shared" si="39"/>
        <v>0</v>
      </c>
      <c r="BL223" s="14" t="s">
        <v>166</v>
      </c>
      <c r="BM223" s="153" t="s">
        <v>2173</v>
      </c>
    </row>
    <row r="224" spans="2:65" s="1" customFormat="1" ht="16.5" customHeight="1">
      <c r="B224" s="140"/>
      <c r="C224" s="155" t="s">
        <v>547</v>
      </c>
      <c r="D224" s="155" t="s">
        <v>220</v>
      </c>
      <c r="E224" s="156" t="s">
        <v>2174</v>
      </c>
      <c r="F224" s="157" t="s">
        <v>2175</v>
      </c>
      <c r="G224" s="158" t="s">
        <v>269</v>
      </c>
      <c r="H224" s="159">
        <v>2</v>
      </c>
      <c r="I224" s="160"/>
      <c r="J224" s="161">
        <f t="shared" si="30"/>
        <v>0</v>
      </c>
      <c r="K224" s="162"/>
      <c r="L224" s="163"/>
      <c r="M224" s="164" t="s">
        <v>1</v>
      </c>
      <c r="N224" s="165" t="s">
        <v>39</v>
      </c>
      <c r="P224" s="151">
        <f t="shared" si="31"/>
        <v>0</v>
      </c>
      <c r="Q224" s="151">
        <v>0</v>
      </c>
      <c r="R224" s="151">
        <f t="shared" si="32"/>
        <v>0</v>
      </c>
      <c r="S224" s="151">
        <v>0</v>
      </c>
      <c r="T224" s="152">
        <f t="shared" si="33"/>
        <v>0</v>
      </c>
      <c r="AR224" s="153" t="s">
        <v>190</v>
      </c>
      <c r="AT224" s="153" t="s">
        <v>220</v>
      </c>
      <c r="AU224" s="153" t="s">
        <v>85</v>
      </c>
      <c r="AY224" s="14" t="s">
        <v>160</v>
      </c>
      <c r="BE224" s="154">
        <f t="shared" si="34"/>
        <v>0</v>
      </c>
      <c r="BF224" s="154">
        <f t="shared" si="35"/>
        <v>0</v>
      </c>
      <c r="BG224" s="154">
        <f t="shared" si="36"/>
        <v>0</v>
      </c>
      <c r="BH224" s="154">
        <f t="shared" si="37"/>
        <v>0</v>
      </c>
      <c r="BI224" s="154">
        <f t="shared" si="38"/>
        <v>0</v>
      </c>
      <c r="BJ224" s="14" t="s">
        <v>85</v>
      </c>
      <c r="BK224" s="154">
        <f t="shared" si="39"/>
        <v>0</v>
      </c>
      <c r="BL224" s="14" t="s">
        <v>166</v>
      </c>
      <c r="BM224" s="153" t="s">
        <v>2176</v>
      </c>
    </row>
    <row r="225" spans="2:65" s="1" customFormat="1" ht="16.5" customHeight="1">
      <c r="B225" s="140"/>
      <c r="C225" s="155" t="s">
        <v>551</v>
      </c>
      <c r="D225" s="155" t="s">
        <v>220</v>
      </c>
      <c r="E225" s="156" t="s">
        <v>2177</v>
      </c>
      <c r="F225" s="157" t="s">
        <v>2178</v>
      </c>
      <c r="G225" s="158" t="s">
        <v>269</v>
      </c>
      <c r="H225" s="159">
        <v>3</v>
      </c>
      <c r="I225" s="160"/>
      <c r="J225" s="161">
        <f t="shared" si="30"/>
        <v>0</v>
      </c>
      <c r="K225" s="162"/>
      <c r="L225" s="163"/>
      <c r="M225" s="164" t="s">
        <v>1</v>
      </c>
      <c r="N225" s="165" t="s">
        <v>39</v>
      </c>
      <c r="P225" s="151">
        <f t="shared" si="31"/>
        <v>0</v>
      </c>
      <c r="Q225" s="151">
        <v>0</v>
      </c>
      <c r="R225" s="151">
        <f t="shared" si="32"/>
        <v>0</v>
      </c>
      <c r="S225" s="151">
        <v>0</v>
      </c>
      <c r="T225" s="152">
        <f t="shared" si="33"/>
        <v>0</v>
      </c>
      <c r="AR225" s="153" t="s">
        <v>190</v>
      </c>
      <c r="AT225" s="153" t="s">
        <v>220</v>
      </c>
      <c r="AU225" s="153" t="s">
        <v>85</v>
      </c>
      <c r="AY225" s="14" t="s">
        <v>160</v>
      </c>
      <c r="BE225" s="154">
        <f t="shared" si="34"/>
        <v>0</v>
      </c>
      <c r="BF225" s="154">
        <f t="shared" si="35"/>
        <v>0</v>
      </c>
      <c r="BG225" s="154">
        <f t="shared" si="36"/>
        <v>0</v>
      </c>
      <c r="BH225" s="154">
        <f t="shared" si="37"/>
        <v>0</v>
      </c>
      <c r="BI225" s="154">
        <f t="shared" si="38"/>
        <v>0</v>
      </c>
      <c r="BJ225" s="14" t="s">
        <v>85</v>
      </c>
      <c r="BK225" s="154">
        <f t="shared" si="39"/>
        <v>0</v>
      </c>
      <c r="BL225" s="14" t="s">
        <v>166</v>
      </c>
      <c r="BM225" s="153" t="s">
        <v>2179</v>
      </c>
    </row>
    <row r="226" spans="2:65" s="1" customFormat="1" ht="16.5" customHeight="1">
      <c r="B226" s="140"/>
      <c r="C226" s="155" t="s">
        <v>555</v>
      </c>
      <c r="D226" s="155" t="s">
        <v>220</v>
      </c>
      <c r="E226" s="156" t="s">
        <v>2180</v>
      </c>
      <c r="F226" s="157" t="s">
        <v>2181</v>
      </c>
      <c r="G226" s="158" t="s">
        <v>269</v>
      </c>
      <c r="H226" s="159">
        <v>1</v>
      </c>
      <c r="I226" s="160"/>
      <c r="J226" s="161">
        <f t="shared" si="30"/>
        <v>0</v>
      </c>
      <c r="K226" s="162"/>
      <c r="L226" s="163"/>
      <c r="M226" s="164" t="s">
        <v>1</v>
      </c>
      <c r="N226" s="165" t="s">
        <v>39</v>
      </c>
      <c r="P226" s="151">
        <f t="shared" si="31"/>
        <v>0</v>
      </c>
      <c r="Q226" s="151">
        <v>0</v>
      </c>
      <c r="R226" s="151">
        <f t="shared" si="32"/>
        <v>0</v>
      </c>
      <c r="S226" s="151">
        <v>0</v>
      </c>
      <c r="T226" s="152">
        <f t="shared" si="33"/>
        <v>0</v>
      </c>
      <c r="AR226" s="153" t="s">
        <v>190</v>
      </c>
      <c r="AT226" s="153" t="s">
        <v>220</v>
      </c>
      <c r="AU226" s="153" t="s">
        <v>85</v>
      </c>
      <c r="AY226" s="14" t="s">
        <v>160</v>
      </c>
      <c r="BE226" s="154">
        <f t="shared" si="34"/>
        <v>0</v>
      </c>
      <c r="BF226" s="154">
        <f t="shared" si="35"/>
        <v>0</v>
      </c>
      <c r="BG226" s="154">
        <f t="shared" si="36"/>
        <v>0</v>
      </c>
      <c r="BH226" s="154">
        <f t="shared" si="37"/>
        <v>0</v>
      </c>
      <c r="BI226" s="154">
        <f t="shared" si="38"/>
        <v>0</v>
      </c>
      <c r="BJ226" s="14" t="s">
        <v>85</v>
      </c>
      <c r="BK226" s="154">
        <f t="shared" si="39"/>
        <v>0</v>
      </c>
      <c r="BL226" s="14" t="s">
        <v>166</v>
      </c>
      <c r="BM226" s="153" t="s">
        <v>2182</v>
      </c>
    </row>
    <row r="227" spans="2:65" s="1" customFormat="1" ht="16.5" customHeight="1">
      <c r="B227" s="140"/>
      <c r="C227" s="155" t="s">
        <v>559</v>
      </c>
      <c r="D227" s="155" t="s">
        <v>220</v>
      </c>
      <c r="E227" s="156" t="s">
        <v>2183</v>
      </c>
      <c r="F227" s="157" t="s">
        <v>2184</v>
      </c>
      <c r="G227" s="158" t="s">
        <v>269</v>
      </c>
      <c r="H227" s="159">
        <v>5</v>
      </c>
      <c r="I227" s="160"/>
      <c r="J227" s="161">
        <f t="shared" si="30"/>
        <v>0</v>
      </c>
      <c r="K227" s="162"/>
      <c r="L227" s="163"/>
      <c r="M227" s="164" t="s">
        <v>1</v>
      </c>
      <c r="N227" s="165" t="s">
        <v>39</v>
      </c>
      <c r="P227" s="151">
        <f t="shared" si="31"/>
        <v>0</v>
      </c>
      <c r="Q227" s="151">
        <v>0</v>
      </c>
      <c r="R227" s="151">
        <f t="shared" si="32"/>
        <v>0</v>
      </c>
      <c r="S227" s="151">
        <v>0</v>
      </c>
      <c r="T227" s="152">
        <f t="shared" si="33"/>
        <v>0</v>
      </c>
      <c r="AR227" s="153" t="s">
        <v>190</v>
      </c>
      <c r="AT227" s="153" t="s">
        <v>220</v>
      </c>
      <c r="AU227" s="153" t="s">
        <v>85</v>
      </c>
      <c r="AY227" s="14" t="s">
        <v>160</v>
      </c>
      <c r="BE227" s="154">
        <f t="shared" si="34"/>
        <v>0</v>
      </c>
      <c r="BF227" s="154">
        <f t="shared" si="35"/>
        <v>0</v>
      </c>
      <c r="BG227" s="154">
        <f t="shared" si="36"/>
        <v>0</v>
      </c>
      <c r="BH227" s="154">
        <f t="shared" si="37"/>
        <v>0</v>
      </c>
      <c r="BI227" s="154">
        <f t="shared" si="38"/>
        <v>0</v>
      </c>
      <c r="BJ227" s="14" t="s">
        <v>85</v>
      </c>
      <c r="BK227" s="154">
        <f t="shared" si="39"/>
        <v>0</v>
      </c>
      <c r="BL227" s="14" t="s">
        <v>166</v>
      </c>
      <c r="BM227" s="153" t="s">
        <v>2185</v>
      </c>
    </row>
    <row r="228" spans="2:65" s="1" customFormat="1" ht="16.5" customHeight="1">
      <c r="B228" s="140"/>
      <c r="C228" s="155" t="s">
        <v>563</v>
      </c>
      <c r="D228" s="155" t="s">
        <v>220</v>
      </c>
      <c r="E228" s="156" t="s">
        <v>2186</v>
      </c>
      <c r="F228" s="157" t="s">
        <v>2187</v>
      </c>
      <c r="G228" s="158" t="s">
        <v>269</v>
      </c>
      <c r="H228" s="159">
        <v>10</v>
      </c>
      <c r="I228" s="160"/>
      <c r="J228" s="161">
        <f t="shared" si="30"/>
        <v>0</v>
      </c>
      <c r="K228" s="162"/>
      <c r="L228" s="163"/>
      <c r="M228" s="164" t="s">
        <v>1</v>
      </c>
      <c r="N228" s="165" t="s">
        <v>39</v>
      </c>
      <c r="P228" s="151">
        <f t="shared" si="31"/>
        <v>0</v>
      </c>
      <c r="Q228" s="151">
        <v>0</v>
      </c>
      <c r="R228" s="151">
        <f t="shared" si="32"/>
        <v>0</v>
      </c>
      <c r="S228" s="151">
        <v>0</v>
      </c>
      <c r="T228" s="152">
        <f t="shared" si="33"/>
        <v>0</v>
      </c>
      <c r="AR228" s="153" t="s">
        <v>190</v>
      </c>
      <c r="AT228" s="153" t="s">
        <v>220</v>
      </c>
      <c r="AU228" s="153" t="s">
        <v>85</v>
      </c>
      <c r="AY228" s="14" t="s">
        <v>160</v>
      </c>
      <c r="BE228" s="154">
        <f t="shared" si="34"/>
        <v>0</v>
      </c>
      <c r="BF228" s="154">
        <f t="shared" si="35"/>
        <v>0</v>
      </c>
      <c r="BG228" s="154">
        <f t="shared" si="36"/>
        <v>0</v>
      </c>
      <c r="BH228" s="154">
        <f t="shared" si="37"/>
        <v>0</v>
      </c>
      <c r="BI228" s="154">
        <f t="shared" si="38"/>
        <v>0</v>
      </c>
      <c r="BJ228" s="14" t="s">
        <v>85</v>
      </c>
      <c r="BK228" s="154">
        <f t="shared" si="39"/>
        <v>0</v>
      </c>
      <c r="BL228" s="14" t="s">
        <v>166</v>
      </c>
      <c r="BM228" s="153" t="s">
        <v>2188</v>
      </c>
    </row>
    <row r="229" spans="2:65" s="1" customFormat="1" ht="16.5" customHeight="1">
      <c r="B229" s="140"/>
      <c r="C229" s="155" t="s">
        <v>567</v>
      </c>
      <c r="D229" s="155" t="s">
        <v>220</v>
      </c>
      <c r="E229" s="156" t="s">
        <v>2189</v>
      </c>
      <c r="F229" s="157" t="s">
        <v>2190</v>
      </c>
      <c r="G229" s="158" t="s">
        <v>269</v>
      </c>
      <c r="H229" s="159">
        <v>10</v>
      </c>
      <c r="I229" s="160"/>
      <c r="J229" s="161">
        <f t="shared" si="30"/>
        <v>0</v>
      </c>
      <c r="K229" s="162"/>
      <c r="L229" s="163"/>
      <c r="M229" s="164" t="s">
        <v>1</v>
      </c>
      <c r="N229" s="165" t="s">
        <v>39</v>
      </c>
      <c r="P229" s="151">
        <f t="shared" si="31"/>
        <v>0</v>
      </c>
      <c r="Q229" s="151">
        <v>0</v>
      </c>
      <c r="R229" s="151">
        <f t="shared" si="32"/>
        <v>0</v>
      </c>
      <c r="S229" s="151">
        <v>0</v>
      </c>
      <c r="T229" s="152">
        <f t="shared" si="33"/>
        <v>0</v>
      </c>
      <c r="AR229" s="153" t="s">
        <v>190</v>
      </c>
      <c r="AT229" s="153" t="s">
        <v>220</v>
      </c>
      <c r="AU229" s="153" t="s">
        <v>85</v>
      </c>
      <c r="AY229" s="14" t="s">
        <v>160</v>
      </c>
      <c r="BE229" s="154">
        <f t="shared" si="34"/>
        <v>0</v>
      </c>
      <c r="BF229" s="154">
        <f t="shared" si="35"/>
        <v>0</v>
      </c>
      <c r="BG229" s="154">
        <f t="shared" si="36"/>
        <v>0</v>
      </c>
      <c r="BH229" s="154">
        <f t="shared" si="37"/>
        <v>0</v>
      </c>
      <c r="BI229" s="154">
        <f t="shared" si="38"/>
        <v>0</v>
      </c>
      <c r="BJ229" s="14" t="s">
        <v>85</v>
      </c>
      <c r="BK229" s="154">
        <f t="shared" si="39"/>
        <v>0</v>
      </c>
      <c r="BL229" s="14" t="s">
        <v>166</v>
      </c>
      <c r="BM229" s="153" t="s">
        <v>2191</v>
      </c>
    </row>
    <row r="230" spans="2:65" s="1" customFormat="1" ht="16.5" customHeight="1">
      <c r="B230" s="140"/>
      <c r="C230" s="155" t="s">
        <v>480</v>
      </c>
      <c r="D230" s="155" t="s">
        <v>220</v>
      </c>
      <c r="E230" s="156" t="s">
        <v>2192</v>
      </c>
      <c r="F230" s="157" t="s">
        <v>1944</v>
      </c>
      <c r="G230" s="158" t="s">
        <v>269</v>
      </c>
      <c r="H230" s="159">
        <v>29</v>
      </c>
      <c r="I230" s="160"/>
      <c r="J230" s="161">
        <f t="shared" si="30"/>
        <v>0</v>
      </c>
      <c r="K230" s="162"/>
      <c r="L230" s="163"/>
      <c r="M230" s="164" t="s">
        <v>1</v>
      </c>
      <c r="N230" s="165" t="s">
        <v>39</v>
      </c>
      <c r="P230" s="151">
        <f t="shared" si="31"/>
        <v>0</v>
      </c>
      <c r="Q230" s="151">
        <v>0</v>
      </c>
      <c r="R230" s="151">
        <f t="shared" si="32"/>
        <v>0</v>
      </c>
      <c r="S230" s="151">
        <v>0</v>
      </c>
      <c r="T230" s="152">
        <f t="shared" si="33"/>
        <v>0</v>
      </c>
      <c r="AR230" s="153" t="s">
        <v>190</v>
      </c>
      <c r="AT230" s="153" t="s">
        <v>220</v>
      </c>
      <c r="AU230" s="153" t="s">
        <v>85</v>
      </c>
      <c r="AY230" s="14" t="s">
        <v>160</v>
      </c>
      <c r="BE230" s="154">
        <f t="shared" si="34"/>
        <v>0</v>
      </c>
      <c r="BF230" s="154">
        <f t="shared" si="35"/>
        <v>0</v>
      </c>
      <c r="BG230" s="154">
        <f t="shared" si="36"/>
        <v>0</v>
      </c>
      <c r="BH230" s="154">
        <f t="shared" si="37"/>
        <v>0</v>
      </c>
      <c r="BI230" s="154">
        <f t="shared" si="38"/>
        <v>0</v>
      </c>
      <c r="BJ230" s="14" t="s">
        <v>85</v>
      </c>
      <c r="BK230" s="154">
        <f t="shared" si="39"/>
        <v>0</v>
      </c>
      <c r="BL230" s="14" t="s">
        <v>166</v>
      </c>
      <c r="BM230" s="153" t="s">
        <v>2193</v>
      </c>
    </row>
    <row r="231" spans="2:65" s="1" customFormat="1" ht="16.5" customHeight="1">
      <c r="B231" s="140"/>
      <c r="C231" s="155" t="s">
        <v>576</v>
      </c>
      <c r="D231" s="155" t="s">
        <v>220</v>
      </c>
      <c r="E231" s="156" t="s">
        <v>1989</v>
      </c>
      <c r="F231" s="157" t="s">
        <v>1990</v>
      </c>
      <c r="G231" s="158" t="s">
        <v>269</v>
      </c>
      <c r="H231" s="159">
        <v>13</v>
      </c>
      <c r="I231" s="160"/>
      <c r="J231" s="161">
        <f t="shared" si="30"/>
        <v>0</v>
      </c>
      <c r="K231" s="162"/>
      <c r="L231" s="163"/>
      <c r="M231" s="164" t="s">
        <v>1</v>
      </c>
      <c r="N231" s="165" t="s">
        <v>39</v>
      </c>
      <c r="P231" s="151">
        <f t="shared" si="31"/>
        <v>0</v>
      </c>
      <c r="Q231" s="151">
        <v>0</v>
      </c>
      <c r="R231" s="151">
        <f t="shared" si="32"/>
        <v>0</v>
      </c>
      <c r="S231" s="151">
        <v>0</v>
      </c>
      <c r="T231" s="152">
        <f t="shared" si="33"/>
        <v>0</v>
      </c>
      <c r="AR231" s="153" t="s">
        <v>190</v>
      </c>
      <c r="AT231" s="153" t="s">
        <v>220</v>
      </c>
      <c r="AU231" s="153" t="s">
        <v>85</v>
      </c>
      <c r="AY231" s="14" t="s">
        <v>160</v>
      </c>
      <c r="BE231" s="154">
        <f t="shared" si="34"/>
        <v>0</v>
      </c>
      <c r="BF231" s="154">
        <f t="shared" si="35"/>
        <v>0</v>
      </c>
      <c r="BG231" s="154">
        <f t="shared" si="36"/>
        <v>0</v>
      </c>
      <c r="BH231" s="154">
        <f t="shared" si="37"/>
        <v>0</v>
      </c>
      <c r="BI231" s="154">
        <f t="shared" si="38"/>
        <v>0</v>
      </c>
      <c r="BJ231" s="14" t="s">
        <v>85</v>
      </c>
      <c r="BK231" s="154">
        <f t="shared" si="39"/>
        <v>0</v>
      </c>
      <c r="BL231" s="14" t="s">
        <v>166</v>
      </c>
      <c r="BM231" s="153" t="s">
        <v>2194</v>
      </c>
    </row>
    <row r="232" spans="2:65" s="1" customFormat="1" ht="16.5" customHeight="1">
      <c r="B232" s="140"/>
      <c r="C232" s="155" t="s">
        <v>580</v>
      </c>
      <c r="D232" s="155" t="s">
        <v>220</v>
      </c>
      <c r="E232" s="156" t="s">
        <v>1992</v>
      </c>
      <c r="F232" s="157" t="s">
        <v>1993</v>
      </c>
      <c r="G232" s="158" t="s">
        <v>269</v>
      </c>
      <c r="H232" s="159">
        <v>13</v>
      </c>
      <c r="I232" s="160"/>
      <c r="J232" s="161">
        <f t="shared" si="30"/>
        <v>0</v>
      </c>
      <c r="K232" s="162"/>
      <c r="L232" s="163"/>
      <c r="M232" s="164" t="s">
        <v>1</v>
      </c>
      <c r="N232" s="165" t="s">
        <v>39</v>
      </c>
      <c r="P232" s="151">
        <f t="shared" si="31"/>
        <v>0</v>
      </c>
      <c r="Q232" s="151">
        <v>0</v>
      </c>
      <c r="R232" s="151">
        <f t="shared" si="32"/>
        <v>0</v>
      </c>
      <c r="S232" s="151">
        <v>0</v>
      </c>
      <c r="T232" s="152">
        <f t="shared" si="33"/>
        <v>0</v>
      </c>
      <c r="AR232" s="153" t="s">
        <v>190</v>
      </c>
      <c r="AT232" s="153" t="s">
        <v>220</v>
      </c>
      <c r="AU232" s="153" t="s">
        <v>85</v>
      </c>
      <c r="AY232" s="14" t="s">
        <v>160</v>
      </c>
      <c r="BE232" s="154">
        <f t="shared" si="34"/>
        <v>0</v>
      </c>
      <c r="BF232" s="154">
        <f t="shared" si="35"/>
        <v>0</v>
      </c>
      <c r="BG232" s="154">
        <f t="shared" si="36"/>
        <v>0</v>
      </c>
      <c r="BH232" s="154">
        <f t="shared" si="37"/>
        <v>0</v>
      </c>
      <c r="BI232" s="154">
        <f t="shared" si="38"/>
        <v>0</v>
      </c>
      <c r="BJ232" s="14" t="s">
        <v>85</v>
      </c>
      <c r="BK232" s="154">
        <f t="shared" si="39"/>
        <v>0</v>
      </c>
      <c r="BL232" s="14" t="s">
        <v>166</v>
      </c>
      <c r="BM232" s="153" t="s">
        <v>2195</v>
      </c>
    </row>
    <row r="233" spans="2:65" s="1" customFormat="1" ht="16.5" customHeight="1">
      <c r="B233" s="140"/>
      <c r="C233" s="155" t="s">
        <v>584</v>
      </c>
      <c r="D233" s="155" t="s">
        <v>220</v>
      </c>
      <c r="E233" s="156" t="s">
        <v>2196</v>
      </c>
      <c r="F233" s="157" t="s">
        <v>2011</v>
      </c>
      <c r="G233" s="158" t="s">
        <v>253</v>
      </c>
      <c r="H233" s="159">
        <v>25</v>
      </c>
      <c r="I233" s="160"/>
      <c r="J233" s="161">
        <f t="shared" si="30"/>
        <v>0</v>
      </c>
      <c r="K233" s="162"/>
      <c r="L233" s="163"/>
      <c r="M233" s="164" t="s">
        <v>1</v>
      </c>
      <c r="N233" s="165" t="s">
        <v>39</v>
      </c>
      <c r="P233" s="151">
        <f t="shared" si="31"/>
        <v>0</v>
      </c>
      <c r="Q233" s="151">
        <v>0</v>
      </c>
      <c r="R233" s="151">
        <f t="shared" si="32"/>
        <v>0</v>
      </c>
      <c r="S233" s="151">
        <v>0</v>
      </c>
      <c r="T233" s="152">
        <f t="shared" si="33"/>
        <v>0</v>
      </c>
      <c r="AR233" s="153" t="s">
        <v>190</v>
      </c>
      <c r="AT233" s="153" t="s">
        <v>220</v>
      </c>
      <c r="AU233" s="153" t="s">
        <v>85</v>
      </c>
      <c r="AY233" s="14" t="s">
        <v>160</v>
      </c>
      <c r="BE233" s="154">
        <f t="shared" si="34"/>
        <v>0</v>
      </c>
      <c r="BF233" s="154">
        <f t="shared" si="35"/>
        <v>0</v>
      </c>
      <c r="BG233" s="154">
        <f t="shared" si="36"/>
        <v>0</v>
      </c>
      <c r="BH233" s="154">
        <f t="shared" si="37"/>
        <v>0</v>
      </c>
      <c r="BI233" s="154">
        <f t="shared" si="38"/>
        <v>0</v>
      </c>
      <c r="BJ233" s="14" t="s">
        <v>85</v>
      </c>
      <c r="BK233" s="154">
        <f t="shared" si="39"/>
        <v>0</v>
      </c>
      <c r="BL233" s="14" t="s">
        <v>166</v>
      </c>
      <c r="BM233" s="153" t="s">
        <v>2197</v>
      </c>
    </row>
    <row r="234" spans="2:65" s="1" customFormat="1" ht="24.25" customHeight="1">
      <c r="B234" s="140"/>
      <c r="C234" s="155" t="s">
        <v>588</v>
      </c>
      <c r="D234" s="155" t="s">
        <v>220</v>
      </c>
      <c r="E234" s="156" t="s">
        <v>2198</v>
      </c>
      <c r="F234" s="157" t="s">
        <v>2157</v>
      </c>
      <c r="G234" s="158" t="s">
        <v>766</v>
      </c>
      <c r="H234" s="159">
        <v>1</v>
      </c>
      <c r="I234" s="160"/>
      <c r="J234" s="161">
        <f t="shared" si="30"/>
        <v>0</v>
      </c>
      <c r="K234" s="162"/>
      <c r="L234" s="163"/>
      <c r="M234" s="164" t="s">
        <v>1</v>
      </c>
      <c r="N234" s="165" t="s">
        <v>39</v>
      </c>
      <c r="P234" s="151">
        <f t="shared" si="31"/>
        <v>0</v>
      </c>
      <c r="Q234" s="151">
        <v>0</v>
      </c>
      <c r="R234" s="151">
        <f t="shared" si="32"/>
        <v>0</v>
      </c>
      <c r="S234" s="151">
        <v>0</v>
      </c>
      <c r="T234" s="152">
        <f t="shared" si="33"/>
        <v>0</v>
      </c>
      <c r="AR234" s="153" t="s">
        <v>190</v>
      </c>
      <c r="AT234" s="153" t="s">
        <v>220</v>
      </c>
      <c r="AU234" s="153" t="s">
        <v>85</v>
      </c>
      <c r="AY234" s="14" t="s">
        <v>160</v>
      </c>
      <c r="BE234" s="154">
        <f t="shared" si="34"/>
        <v>0</v>
      </c>
      <c r="BF234" s="154">
        <f t="shared" si="35"/>
        <v>0</v>
      </c>
      <c r="BG234" s="154">
        <f t="shared" si="36"/>
        <v>0</v>
      </c>
      <c r="BH234" s="154">
        <f t="shared" si="37"/>
        <v>0</v>
      </c>
      <c r="BI234" s="154">
        <f t="shared" si="38"/>
        <v>0</v>
      </c>
      <c r="BJ234" s="14" t="s">
        <v>85</v>
      </c>
      <c r="BK234" s="154">
        <f t="shared" si="39"/>
        <v>0</v>
      </c>
      <c r="BL234" s="14" t="s">
        <v>166</v>
      </c>
      <c r="BM234" s="153" t="s">
        <v>2199</v>
      </c>
    </row>
    <row r="235" spans="2:65" s="1" customFormat="1" ht="16.5" customHeight="1">
      <c r="B235" s="140"/>
      <c r="C235" s="155" t="s">
        <v>592</v>
      </c>
      <c r="D235" s="155" t="s">
        <v>220</v>
      </c>
      <c r="E235" s="156" t="s">
        <v>2144</v>
      </c>
      <c r="F235" s="157" t="s">
        <v>2145</v>
      </c>
      <c r="G235" s="158" t="s">
        <v>269</v>
      </c>
      <c r="H235" s="159">
        <v>3</v>
      </c>
      <c r="I235" s="160"/>
      <c r="J235" s="161">
        <f t="shared" si="30"/>
        <v>0</v>
      </c>
      <c r="K235" s="162"/>
      <c r="L235" s="163"/>
      <c r="M235" s="164" t="s">
        <v>1</v>
      </c>
      <c r="N235" s="165" t="s">
        <v>39</v>
      </c>
      <c r="P235" s="151">
        <f t="shared" si="31"/>
        <v>0</v>
      </c>
      <c r="Q235" s="151">
        <v>0</v>
      </c>
      <c r="R235" s="151">
        <f t="shared" si="32"/>
        <v>0</v>
      </c>
      <c r="S235" s="151">
        <v>0</v>
      </c>
      <c r="T235" s="152">
        <f t="shared" si="33"/>
        <v>0</v>
      </c>
      <c r="AR235" s="153" t="s">
        <v>190</v>
      </c>
      <c r="AT235" s="153" t="s">
        <v>220</v>
      </c>
      <c r="AU235" s="153" t="s">
        <v>85</v>
      </c>
      <c r="AY235" s="14" t="s">
        <v>160</v>
      </c>
      <c r="BE235" s="154">
        <f t="shared" si="34"/>
        <v>0</v>
      </c>
      <c r="BF235" s="154">
        <f t="shared" si="35"/>
        <v>0</v>
      </c>
      <c r="BG235" s="154">
        <f t="shared" si="36"/>
        <v>0</v>
      </c>
      <c r="BH235" s="154">
        <f t="shared" si="37"/>
        <v>0</v>
      </c>
      <c r="BI235" s="154">
        <f t="shared" si="38"/>
        <v>0</v>
      </c>
      <c r="BJ235" s="14" t="s">
        <v>85</v>
      </c>
      <c r="BK235" s="154">
        <f t="shared" si="39"/>
        <v>0</v>
      </c>
      <c r="BL235" s="14" t="s">
        <v>166</v>
      </c>
      <c r="BM235" s="153" t="s">
        <v>2200</v>
      </c>
    </row>
    <row r="236" spans="2:65" s="11" customFormat="1" ht="22.75" customHeight="1">
      <c r="B236" s="128"/>
      <c r="D236" s="129" t="s">
        <v>72</v>
      </c>
      <c r="E236" s="138" t="s">
        <v>2201</v>
      </c>
      <c r="F236" s="138" t="s">
        <v>2202</v>
      </c>
      <c r="I236" s="131"/>
      <c r="J236" s="139">
        <f>BK236</f>
        <v>0</v>
      </c>
      <c r="L236" s="128"/>
      <c r="M236" s="133"/>
      <c r="P236" s="134">
        <f>SUM(P237:P252)</f>
        <v>0</v>
      </c>
      <c r="R236" s="134">
        <f>SUM(R237:R252)</f>
        <v>0</v>
      </c>
      <c r="T236" s="135">
        <f>SUM(T237:T252)</f>
        <v>0</v>
      </c>
      <c r="AR236" s="129" t="s">
        <v>80</v>
      </c>
      <c r="AT236" s="136" t="s">
        <v>72</v>
      </c>
      <c r="AU236" s="136" t="s">
        <v>80</v>
      </c>
      <c r="AY236" s="129" t="s">
        <v>160</v>
      </c>
      <c r="BK236" s="137">
        <f>SUM(BK237:BK252)</f>
        <v>0</v>
      </c>
    </row>
    <row r="237" spans="2:65" s="1" customFormat="1" ht="16.5" customHeight="1">
      <c r="B237" s="140"/>
      <c r="C237" s="155" t="s">
        <v>596</v>
      </c>
      <c r="D237" s="155" t="s">
        <v>220</v>
      </c>
      <c r="E237" s="156" t="s">
        <v>2203</v>
      </c>
      <c r="F237" s="157" t="s">
        <v>2162</v>
      </c>
      <c r="G237" s="158" t="s">
        <v>269</v>
      </c>
      <c r="H237" s="159">
        <v>1</v>
      </c>
      <c r="I237" s="160"/>
      <c r="J237" s="161">
        <f t="shared" ref="J237:J252" si="40">ROUND(I237*H237,2)</f>
        <v>0</v>
      </c>
      <c r="K237" s="162"/>
      <c r="L237" s="163"/>
      <c r="M237" s="164" t="s">
        <v>1</v>
      </c>
      <c r="N237" s="165" t="s">
        <v>39</v>
      </c>
      <c r="P237" s="151">
        <f t="shared" ref="P237:P252" si="41">O237*H237</f>
        <v>0</v>
      </c>
      <c r="Q237" s="151">
        <v>0</v>
      </c>
      <c r="R237" s="151">
        <f t="shared" ref="R237:R252" si="42">Q237*H237</f>
        <v>0</v>
      </c>
      <c r="S237" s="151">
        <v>0</v>
      </c>
      <c r="T237" s="152">
        <f t="shared" ref="T237:T252" si="43">S237*H237</f>
        <v>0</v>
      </c>
      <c r="AR237" s="153" t="s">
        <v>190</v>
      </c>
      <c r="AT237" s="153" t="s">
        <v>220</v>
      </c>
      <c r="AU237" s="153" t="s">
        <v>85</v>
      </c>
      <c r="AY237" s="14" t="s">
        <v>160</v>
      </c>
      <c r="BE237" s="154">
        <f t="shared" ref="BE237:BE252" si="44">IF(N237="základná",J237,0)</f>
        <v>0</v>
      </c>
      <c r="BF237" s="154">
        <f t="shared" ref="BF237:BF252" si="45">IF(N237="znížená",J237,0)</f>
        <v>0</v>
      </c>
      <c r="BG237" s="154">
        <f t="shared" ref="BG237:BG252" si="46">IF(N237="zákl. prenesená",J237,0)</f>
        <v>0</v>
      </c>
      <c r="BH237" s="154">
        <f t="shared" ref="BH237:BH252" si="47">IF(N237="zníž. prenesená",J237,0)</f>
        <v>0</v>
      </c>
      <c r="BI237" s="154">
        <f t="shared" ref="BI237:BI252" si="48">IF(N237="nulová",J237,0)</f>
        <v>0</v>
      </c>
      <c r="BJ237" s="14" t="s">
        <v>85</v>
      </c>
      <c r="BK237" s="154">
        <f t="shared" ref="BK237:BK252" si="49">ROUND(I237*H237,2)</f>
        <v>0</v>
      </c>
      <c r="BL237" s="14" t="s">
        <v>166</v>
      </c>
      <c r="BM237" s="153" t="s">
        <v>2204</v>
      </c>
    </row>
    <row r="238" spans="2:65" s="1" customFormat="1" ht="16.5" customHeight="1">
      <c r="B238" s="140"/>
      <c r="C238" s="155" t="s">
        <v>600</v>
      </c>
      <c r="D238" s="155" t="s">
        <v>220</v>
      </c>
      <c r="E238" s="156" t="s">
        <v>2164</v>
      </c>
      <c r="F238" s="157" t="s">
        <v>2165</v>
      </c>
      <c r="G238" s="158" t="s">
        <v>269</v>
      </c>
      <c r="H238" s="159">
        <v>1</v>
      </c>
      <c r="I238" s="160"/>
      <c r="J238" s="161">
        <f t="shared" si="40"/>
        <v>0</v>
      </c>
      <c r="K238" s="162"/>
      <c r="L238" s="163"/>
      <c r="M238" s="164" t="s">
        <v>1</v>
      </c>
      <c r="N238" s="165" t="s">
        <v>39</v>
      </c>
      <c r="P238" s="151">
        <f t="shared" si="41"/>
        <v>0</v>
      </c>
      <c r="Q238" s="151">
        <v>0</v>
      </c>
      <c r="R238" s="151">
        <f t="shared" si="42"/>
        <v>0</v>
      </c>
      <c r="S238" s="151">
        <v>0</v>
      </c>
      <c r="T238" s="152">
        <f t="shared" si="43"/>
        <v>0</v>
      </c>
      <c r="AR238" s="153" t="s">
        <v>190</v>
      </c>
      <c r="AT238" s="153" t="s">
        <v>220</v>
      </c>
      <c r="AU238" s="153" t="s">
        <v>85</v>
      </c>
      <c r="AY238" s="14" t="s">
        <v>160</v>
      </c>
      <c r="BE238" s="154">
        <f t="shared" si="44"/>
        <v>0</v>
      </c>
      <c r="BF238" s="154">
        <f t="shared" si="45"/>
        <v>0</v>
      </c>
      <c r="BG238" s="154">
        <f t="shared" si="46"/>
        <v>0</v>
      </c>
      <c r="BH238" s="154">
        <f t="shared" si="47"/>
        <v>0</v>
      </c>
      <c r="BI238" s="154">
        <f t="shared" si="48"/>
        <v>0</v>
      </c>
      <c r="BJ238" s="14" t="s">
        <v>85</v>
      </c>
      <c r="BK238" s="154">
        <f t="shared" si="49"/>
        <v>0</v>
      </c>
      <c r="BL238" s="14" t="s">
        <v>166</v>
      </c>
      <c r="BM238" s="153" t="s">
        <v>2205</v>
      </c>
    </row>
    <row r="239" spans="2:65" s="1" customFormat="1" ht="16.5" customHeight="1">
      <c r="B239" s="140"/>
      <c r="C239" s="155" t="s">
        <v>604</v>
      </c>
      <c r="D239" s="155" t="s">
        <v>220</v>
      </c>
      <c r="E239" s="156" t="s">
        <v>2167</v>
      </c>
      <c r="F239" s="157" t="s">
        <v>2168</v>
      </c>
      <c r="G239" s="158" t="s">
        <v>269</v>
      </c>
      <c r="H239" s="159">
        <v>1</v>
      </c>
      <c r="I239" s="160"/>
      <c r="J239" s="161">
        <f t="shared" si="40"/>
        <v>0</v>
      </c>
      <c r="K239" s="162"/>
      <c r="L239" s="163"/>
      <c r="M239" s="164" t="s">
        <v>1</v>
      </c>
      <c r="N239" s="165" t="s">
        <v>39</v>
      </c>
      <c r="P239" s="151">
        <f t="shared" si="41"/>
        <v>0</v>
      </c>
      <c r="Q239" s="151">
        <v>0</v>
      </c>
      <c r="R239" s="151">
        <f t="shared" si="42"/>
        <v>0</v>
      </c>
      <c r="S239" s="151">
        <v>0</v>
      </c>
      <c r="T239" s="152">
        <f t="shared" si="43"/>
        <v>0</v>
      </c>
      <c r="AR239" s="153" t="s">
        <v>190</v>
      </c>
      <c r="AT239" s="153" t="s">
        <v>220</v>
      </c>
      <c r="AU239" s="153" t="s">
        <v>85</v>
      </c>
      <c r="AY239" s="14" t="s">
        <v>160</v>
      </c>
      <c r="BE239" s="154">
        <f t="shared" si="44"/>
        <v>0</v>
      </c>
      <c r="BF239" s="154">
        <f t="shared" si="45"/>
        <v>0</v>
      </c>
      <c r="BG239" s="154">
        <f t="shared" si="46"/>
        <v>0</v>
      </c>
      <c r="BH239" s="154">
        <f t="shared" si="47"/>
        <v>0</v>
      </c>
      <c r="BI239" s="154">
        <f t="shared" si="48"/>
        <v>0</v>
      </c>
      <c r="BJ239" s="14" t="s">
        <v>85</v>
      </c>
      <c r="BK239" s="154">
        <f t="shared" si="49"/>
        <v>0</v>
      </c>
      <c r="BL239" s="14" t="s">
        <v>166</v>
      </c>
      <c r="BM239" s="153" t="s">
        <v>2206</v>
      </c>
    </row>
    <row r="240" spans="2:65" s="1" customFormat="1" ht="16.5" customHeight="1">
      <c r="B240" s="140"/>
      <c r="C240" s="155" t="s">
        <v>608</v>
      </c>
      <c r="D240" s="155" t="s">
        <v>220</v>
      </c>
      <c r="E240" s="156" t="s">
        <v>2170</v>
      </c>
      <c r="F240" s="157" t="s">
        <v>2056</v>
      </c>
      <c r="G240" s="158" t="s">
        <v>269</v>
      </c>
      <c r="H240" s="159">
        <v>1</v>
      </c>
      <c r="I240" s="160"/>
      <c r="J240" s="161">
        <f t="shared" si="40"/>
        <v>0</v>
      </c>
      <c r="K240" s="162"/>
      <c r="L240" s="163"/>
      <c r="M240" s="164" t="s">
        <v>1</v>
      </c>
      <c r="N240" s="165" t="s">
        <v>39</v>
      </c>
      <c r="P240" s="151">
        <f t="shared" si="41"/>
        <v>0</v>
      </c>
      <c r="Q240" s="151">
        <v>0</v>
      </c>
      <c r="R240" s="151">
        <f t="shared" si="42"/>
        <v>0</v>
      </c>
      <c r="S240" s="151">
        <v>0</v>
      </c>
      <c r="T240" s="152">
        <f t="shared" si="43"/>
        <v>0</v>
      </c>
      <c r="AR240" s="153" t="s">
        <v>190</v>
      </c>
      <c r="AT240" s="153" t="s">
        <v>220</v>
      </c>
      <c r="AU240" s="153" t="s">
        <v>85</v>
      </c>
      <c r="AY240" s="14" t="s">
        <v>160</v>
      </c>
      <c r="BE240" s="154">
        <f t="shared" si="44"/>
        <v>0</v>
      </c>
      <c r="BF240" s="154">
        <f t="shared" si="45"/>
        <v>0</v>
      </c>
      <c r="BG240" s="154">
        <f t="shared" si="46"/>
        <v>0</v>
      </c>
      <c r="BH240" s="154">
        <f t="shared" si="47"/>
        <v>0</v>
      </c>
      <c r="BI240" s="154">
        <f t="shared" si="48"/>
        <v>0</v>
      </c>
      <c r="BJ240" s="14" t="s">
        <v>85</v>
      </c>
      <c r="BK240" s="154">
        <f t="shared" si="49"/>
        <v>0</v>
      </c>
      <c r="BL240" s="14" t="s">
        <v>166</v>
      </c>
      <c r="BM240" s="153" t="s">
        <v>2207</v>
      </c>
    </row>
    <row r="241" spans="2:65" s="1" customFormat="1" ht="16.5" customHeight="1">
      <c r="B241" s="140"/>
      <c r="C241" s="155" t="s">
        <v>614</v>
      </c>
      <c r="D241" s="155" t="s">
        <v>220</v>
      </c>
      <c r="E241" s="156" t="s">
        <v>2208</v>
      </c>
      <c r="F241" s="157" t="s">
        <v>2065</v>
      </c>
      <c r="G241" s="158" t="s">
        <v>269</v>
      </c>
      <c r="H241" s="159">
        <v>1</v>
      </c>
      <c r="I241" s="160"/>
      <c r="J241" s="161">
        <f t="shared" si="40"/>
        <v>0</v>
      </c>
      <c r="K241" s="162"/>
      <c r="L241" s="163"/>
      <c r="M241" s="164" t="s">
        <v>1</v>
      </c>
      <c r="N241" s="165" t="s">
        <v>39</v>
      </c>
      <c r="P241" s="151">
        <f t="shared" si="41"/>
        <v>0</v>
      </c>
      <c r="Q241" s="151">
        <v>0</v>
      </c>
      <c r="R241" s="151">
        <f t="shared" si="42"/>
        <v>0</v>
      </c>
      <c r="S241" s="151">
        <v>0</v>
      </c>
      <c r="T241" s="152">
        <f t="shared" si="43"/>
        <v>0</v>
      </c>
      <c r="AR241" s="153" t="s">
        <v>190</v>
      </c>
      <c r="AT241" s="153" t="s">
        <v>220</v>
      </c>
      <c r="AU241" s="153" t="s">
        <v>85</v>
      </c>
      <c r="AY241" s="14" t="s">
        <v>160</v>
      </c>
      <c r="BE241" s="154">
        <f t="shared" si="44"/>
        <v>0</v>
      </c>
      <c r="BF241" s="154">
        <f t="shared" si="45"/>
        <v>0</v>
      </c>
      <c r="BG241" s="154">
        <f t="shared" si="46"/>
        <v>0</v>
      </c>
      <c r="BH241" s="154">
        <f t="shared" si="47"/>
        <v>0</v>
      </c>
      <c r="BI241" s="154">
        <f t="shared" si="48"/>
        <v>0</v>
      </c>
      <c r="BJ241" s="14" t="s">
        <v>85</v>
      </c>
      <c r="BK241" s="154">
        <f t="shared" si="49"/>
        <v>0</v>
      </c>
      <c r="BL241" s="14" t="s">
        <v>166</v>
      </c>
      <c r="BM241" s="153" t="s">
        <v>2209</v>
      </c>
    </row>
    <row r="242" spans="2:65" s="1" customFormat="1" ht="16.5" customHeight="1">
      <c r="B242" s="140"/>
      <c r="C242" s="155" t="s">
        <v>618</v>
      </c>
      <c r="D242" s="155" t="s">
        <v>220</v>
      </c>
      <c r="E242" s="156" t="s">
        <v>2210</v>
      </c>
      <c r="F242" s="157" t="s">
        <v>2178</v>
      </c>
      <c r="G242" s="158" t="s">
        <v>269</v>
      </c>
      <c r="H242" s="159">
        <v>3</v>
      </c>
      <c r="I242" s="160"/>
      <c r="J242" s="161">
        <f t="shared" si="40"/>
        <v>0</v>
      </c>
      <c r="K242" s="162"/>
      <c r="L242" s="163"/>
      <c r="M242" s="164" t="s">
        <v>1</v>
      </c>
      <c r="N242" s="165" t="s">
        <v>39</v>
      </c>
      <c r="P242" s="151">
        <f t="shared" si="41"/>
        <v>0</v>
      </c>
      <c r="Q242" s="151">
        <v>0</v>
      </c>
      <c r="R242" s="151">
        <f t="shared" si="42"/>
        <v>0</v>
      </c>
      <c r="S242" s="151">
        <v>0</v>
      </c>
      <c r="T242" s="152">
        <f t="shared" si="43"/>
        <v>0</v>
      </c>
      <c r="AR242" s="153" t="s">
        <v>190</v>
      </c>
      <c r="AT242" s="153" t="s">
        <v>220</v>
      </c>
      <c r="AU242" s="153" t="s">
        <v>85</v>
      </c>
      <c r="AY242" s="14" t="s">
        <v>160</v>
      </c>
      <c r="BE242" s="154">
        <f t="shared" si="44"/>
        <v>0</v>
      </c>
      <c r="BF242" s="154">
        <f t="shared" si="45"/>
        <v>0</v>
      </c>
      <c r="BG242" s="154">
        <f t="shared" si="46"/>
        <v>0</v>
      </c>
      <c r="BH242" s="154">
        <f t="shared" si="47"/>
        <v>0</v>
      </c>
      <c r="BI242" s="154">
        <f t="shared" si="48"/>
        <v>0</v>
      </c>
      <c r="BJ242" s="14" t="s">
        <v>85</v>
      </c>
      <c r="BK242" s="154">
        <f t="shared" si="49"/>
        <v>0</v>
      </c>
      <c r="BL242" s="14" t="s">
        <v>166</v>
      </c>
      <c r="BM242" s="153" t="s">
        <v>2211</v>
      </c>
    </row>
    <row r="243" spans="2:65" s="1" customFormat="1" ht="16.5" customHeight="1">
      <c r="B243" s="140"/>
      <c r="C243" s="155" t="s">
        <v>622</v>
      </c>
      <c r="D243" s="155" t="s">
        <v>220</v>
      </c>
      <c r="E243" s="156" t="s">
        <v>2180</v>
      </c>
      <c r="F243" s="157" t="s">
        <v>2181</v>
      </c>
      <c r="G243" s="158" t="s">
        <v>269</v>
      </c>
      <c r="H243" s="159">
        <v>1</v>
      </c>
      <c r="I243" s="160"/>
      <c r="J243" s="161">
        <f t="shared" si="40"/>
        <v>0</v>
      </c>
      <c r="K243" s="162"/>
      <c r="L243" s="163"/>
      <c r="M243" s="164" t="s">
        <v>1</v>
      </c>
      <c r="N243" s="165" t="s">
        <v>39</v>
      </c>
      <c r="P243" s="151">
        <f t="shared" si="41"/>
        <v>0</v>
      </c>
      <c r="Q243" s="151">
        <v>0</v>
      </c>
      <c r="R243" s="151">
        <f t="shared" si="42"/>
        <v>0</v>
      </c>
      <c r="S243" s="151">
        <v>0</v>
      </c>
      <c r="T243" s="152">
        <f t="shared" si="43"/>
        <v>0</v>
      </c>
      <c r="AR243" s="153" t="s">
        <v>190</v>
      </c>
      <c r="AT243" s="153" t="s">
        <v>220</v>
      </c>
      <c r="AU243" s="153" t="s">
        <v>85</v>
      </c>
      <c r="AY243" s="14" t="s">
        <v>160</v>
      </c>
      <c r="BE243" s="154">
        <f t="shared" si="44"/>
        <v>0</v>
      </c>
      <c r="BF243" s="154">
        <f t="shared" si="45"/>
        <v>0</v>
      </c>
      <c r="BG243" s="154">
        <f t="shared" si="46"/>
        <v>0</v>
      </c>
      <c r="BH243" s="154">
        <f t="shared" si="47"/>
        <v>0</v>
      </c>
      <c r="BI243" s="154">
        <f t="shared" si="48"/>
        <v>0</v>
      </c>
      <c r="BJ243" s="14" t="s">
        <v>85</v>
      </c>
      <c r="BK243" s="154">
        <f t="shared" si="49"/>
        <v>0</v>
      </c>
      <c r="BL243" s="14" t="s">
        <v>166</v>
      </c>
      <c r="BM243" s="153" t="s">
        <v>2212</v>
      </c>
    </row>
    <row r="244" spans="2:65" s="1" customFormat="1" ht="16.5" customHeight="1">
      <c r="B244" s="140"/>
      <c r="C244" s="155" t="s">
        <v>628</v>
      </c>
      <c r="D244" s="155" t="s">
        <v>220</v>
      </c>
      <c r="E244" s="156" t="s">
        <v>2213</v>
      </c>
      <c r="F244" s="157" t="s">
        <v>2184</v>
      </c>
      <c r="G244" s="158" t="s">
        <v>269</v>
      </c>
      <c r="H244" s="159">
        <v>3</v>
      </c>
      <c r="I244" s="160"/>
      <c r="J244" s="161">
        <f t="shared" si="40"/>
        <v>0</v>
      </c>
      <c r="K244" s="162"/>
      <c r="L244" s="163"/>
      <c r="M244" s="164" t="s">
        <v>1</v>
      </c>
      <c r="N244" s="165" t="s">
        <v>39</v>
      </c>
      <c r="P244" s="151">
        <f t="shared" si="41"/>
        <v>0</v>
      </c>
      <c r="Q244" s="151">
        <v>0</v>
      </c>
      <c r="R244" s="151">
        <f t="shared" si="42"/>
        <v>0</v>
      </c>
      <c r="S244" s="151">
        <v>0</v>
      </c>
      <c r="T244" s="152">
        <f t="shared" si="43"/>
        <v>0</v>
      </c>
      <c r="AR244" s="153" t="s">
        <v>190</v>
      </c>
      <c r="AT244" s="153" t="s">
        <v>220</v>
      </c>
      <c r="AU244" s="153" t="s">
        <v>85</v>
      </c>
      <c r="AY244" s="14" t="s">
        <v>160</v>
      </c>
      <c r="BE244" s="154">
        <f t="shared" si="44"/>
        <v>0</v>
      </c>
      <c r="BF244" s="154">
        <f t="shared" si="45"/>
        <v>0</v>
      </c>
      <c r="BG244" s="154">
        <f t="shared" si="46"/>
        <v>0</v>
      </c>
      <c r="BH244" s="154">
        <f t="shared" si="47"/>
        <v>0</v>
      </c>
      <c r="BI244" s="154">
        <f t="shared" si="48"/>
        <v>0</v>
      </c>
      <c r="BJ244" s="14" t="s">
        <v>85</v>
      </c>
      <c r="BK244" s="154">
        <f t="shared" si="49"/>
        <v>0</v>
      </c>
      <c r="BL244" s="14" t="s">
        <v>166</v>
      </c>
      <c r="BM244" s="153" t="s">
        <v>2214</v>
      </c>
    </row>
    <row r="245" spans="2:65" s="1" customFormat="1" ht="16.5" customHeight="1">
      <c r="B245" s="140"/>
      <c r="C245" s="155" t="s">
        <v>632</v>
      </c>
      <c r="D245" s="155" t="s">
        <v>220</v>
      </c>
      <c r="E245" s="156" t="s">
        <v>2186</v>
      </c>
      <c r="F245" s="157" t="s">
        <v>2187</v>
      </c>
      <c r="G245" s="158" t="s">
        <v>269</v>
      </c>
      <c r="H245" s="159">
        <v>7</v>
      </c>
      <c r="I245" s="160"/>
      <c r="J245" s="161">
        <f t="shared" si="40"/>
        <v>0</v>
      </c>
      <c r="K245" s="162"/>
      <c r="L245" s="163"/>
      <c r="M245" s="164" t="s">
        <v>1</v>
      </c>
      <c r="N245" s="165" t="s">
        <v>39</v>
      </c>
      <c r="P245" s="151">
        <f t="shared" si="41"/>
        <v>0</v>
      </c>
      <c r="Q245" s="151">
        <v>0</v>
      </c>
      <c r="R245" s="151">
        <f t="shared" si="42"/>
        <v>0</v>
      </c>
      <c r="S245" s="151">
        <v>0</v>
      </c>
      <c r="T245" s="152">
        <f t="shared" si="43"/>
        <v>0</v>
      </c>
      <c r="AR245" s="153" t="s">
        <v>190</v>
      </c>
      <c r="AT245" s="153" t="s">
        <v>220</v>
      </c>
      <c r="AU245" s="153" t="s">
        <v>85</v>
      </c>
      <c r="AY245" s="14" t="s">
        <v>160</v>
      </c>
      <c r="BE245" s="154">
        <f t="shared" si="44"/>
        <v>0</v>
      </c>
      <c r="BF245" s="154">
        <f t="shared" si="45"/>
        <v>0</v>
      </c>
      <c r="BG245" s="154">
        <f t="shared" si="46"/>
        <v>0</v>
      </c>
      <c r="BH245" s="154">
        <f t="shared" si="47"/>
        <v>0</v>
      </c>
      <c r="BI245" s="154">
        <f t="shared" si="48"/>
        <v>0</v>
      </c>
      <c r="BJ245" s="14" t="s">
        <v>85</v>
      </c>
      <c r="BK245" s="154">
        <f t="shared" si="49"/>
        <v>0</v>
      </c>
      <c r="BL245" s="14" t="s">
        <v>166</v>
      </c>
      <c r="BM245" s="153" t="s">
        <v>2215</v>
      </c>
    </row>
    <row r="246" spans="2:65" s="1" customFormat="1" ht="16.5" customHeight="1">
      <c r="B246" s="140"/>
      <c r="C246" s="155" t="s">
        <v>636</v>
      </c>
      <c r="D246" s="155" t="s">
        <v>220</v>
      </c>
      <c r="E246" s="156" t="s">
        <v>2189</v>
      </c>
      <c r="F246" s="157" t="s">
        <v>2190</v>
      </c>
      <c r="G246" s="158" t="s">
        <v>269</v>
      </c>
      <c r="H246" s="159">
        <v>23</v>
      </c>
      <c r="I246" s="160"/>
      <c r="J246" s="161">
        <f t="shared" si="40"/>
        <v>0</v>
      </c>
      <c r="K246" s="162"/>
      <c r="L246" s="163"/>
      <c r="M246" s="164" t="s">
        <v>1</v>
      </c>
      <c r="N246" s="165" t="s">
        <v>39</v>
      </c>
      <c r="P246" s="151">
        <f t="shared" si="41"/>
        <v>0</v>
      </c>
      <c r="Q246" s="151">
        <v>0</v>
      </c>
      <c r="R246" s="151">
        <f t="shared" si="42"/>
        <v>0</v>
      </c>
      <c r="S246" s="151">
        <v>0</v>
      </c>
      <c r="T246" s="152">
        <f t="shared" si="43"/>
        <v>0</v>
      </c>
      <c r="AR246" s="153" t="s">
        <v>190</v>
      </c>
      <c r="AT246" s="153" t="s">
        <v>220</v>
      </c>
      <c r="AU246" s="153" t="s">
        <v>85</v>
      </c>
      <c r="AY246" s="14" t="s">
        <v>160</v>
      </c>
      <c r="BE246" s="154">
        <f t="shared" si="44"/>
        <v>0</v>
      </c>
      <c r="BF246" s="154">
        <f t="shared" si="45"/>
        <v>0</v>
      </c>
      <c r="BG246" s="154">
        <f t="shared" si="46"/>
        <v>0</v>
      </c>
      <c r="BH246" s="154">
        <f t="shared" si="47"/>
        <v>0</v>
      </c>
      <c r="BI246" s="154">
        <f t="shared" si="48"/>
        <v>0</v>
      </c>
      <c r="BJ246" s="14" t="s">
        <v>85</v>
      </c>
      <c r="BK246" s="154">
        <f t="shared" si="49"/>
        <v>0</v>
      </c>
      <c r="BL246" s="14" t="s">
        <v>166</v>
      </c>
      <c r="BM246" s="153" t="s">
        <v>2216</v>
      </c>
    </row>
    <row r="247" spans="2:65" s="1" customFormat="1" ht="16.5" customHeight="1">
      <c r="B247" s="140"/>
      <c r="C247" s="155" t="s">
        <v>640</v>
      </c>
      <c r="D247" s="155" t="s">
        <v>220</v>
      </c>
      <c r="E247" s="156" t="s">
        <v>2217</v>
      </c>
      <c r="F247" s="157" t="s">
        <v>1944</v>
      </c>
      <c r="G247" s="158" t="s">
        <v>269</v>
      </c>
      <c r="H247" s="159">
        <v>17</v>
      </c>
      <c r="I247" s="160"/>
      <c r="J247" s="161">
        <f t="shared" si="40"/>
        <v>0</v>
      </c>
      <c r="K247" s="162"/>
      <c r="L247" s="163"/>
      <c r="M247" s="164" t="s">
        <v>1</v>
      </c>
      <c r="N247" s="165" t="s">
        <v>39</v>
      </c>
      <c r="P247" s="151">
        <f t="shared" si="41"/>
        <v>0</v>
      </c>
      <c r="Q247" s="151">
        <v>0</v>
      </c>
      <c r="R247" s="151">
        <f t="shared" si="42"/>
        <v>0</v>
      </c>
      <c r="S247" s="151">
        <v>0</v>
      </c>
      <c r="T247" s="152">
        <f t="shared" si="43"/>
        <v>0</v>
      </c>
      <c r="AR247" s="153" t="s">
        <v>190</v>
      </c>
      <c r="AT247" s="153" t="s">
        <v>220</v>
      </c>
      <c r="AU247" s="153" t="s">
        <v>85</v>
      </c>
      <c r="AY247" s="14" t="s">
        <v>160</v>
      </c>
      <c r="BE247" s="154">
        <f t="shared" si="44"/>
        <v>0</v>
      </c>
      <c r="BF247" s="154">
        <f t="shared" si="45"/>
        <v>0</v>
      </c>
      <c r="BG247" s="154">
        <f t="shared" si="46"/>
        <v>0</v>
      </c>
      <c r="BH247" s="154">
        <f t="shared" si="47"/>
        <v>0</v>
      </c>
      <c r="BI247" s="154">
        <f t="shared" si="48"/>
        <v>0</v>
      </c>
      <c r="BJ247" s="14" t="s">
        <v>85</v>
      </c>
      <c r="BK247" s="154">
        <f t="shared" si="49"/>
        <v>0</v>
      </c>
      <c r="BL247" s="14" t="s">
        <v>166</v>
      </c>
      <c r="BM247" s="153" t="s">
        <v>2218</v>
      </c>
    </row>
    <row r="248" spans="2:65" s="1" customFormat="1" ht="16.5" customHeight="1">
      <c r="B248" s="140"/>
      <c r="C248" s="155" t="s">
        <v>644</v>
      </c>
      <c r="D248" s="155" t="s">
        <v>220</v>
      </c>
      <c r="E248" s="156" t="s">
        <v>1989</v>
      </c>
      <c r="F248" s="157" t="s">
        <v>1990</v>
      </c>
      <c r="G248" s="158" t="s">
        <v>269</v>
      </c>
      <c r="H248" s="159">
        <v>6</v>
      </c>
      <c r="I248" s="160"/>
      <c r="J248" s="161">
        <f t="shared" si="40"/>
        <v>0</v>
      </c>
      <c r="K248" s="162"/>
      <c r="L248" s="163"/>
      <c r="M248" s="164" t="s">
        <v>1</v>
      </c>
      <c r="N248" s="165" t="s">
        <v>39</v>
      </c>
      <c r="P248" s="151">
        <f t="shared" si="41"/>
        <v>0</v>
      </c>
      <c r="Q248" s="151">
        <v>0</v>
      </c>
      <c r="R248" s="151">
        <f t="shared" si="42"/>
        <v>0</v>
      </c>
      <c r="S248" s="151">
        <v>0</v>
      </c>
      <c r="T248" s="152">
        <f t="shared" si="43"/>
        <v>0</v>
      </c>
      <c r="AR248" s="153" t="s">
        <v>190</v>
      </c>
      <c r="AT248" s="153" t="s">
        <v>220</v>
      </c>
      <c r="AU248" s="153" t="s">
        <v>85</v>
      </c>
      <c r="AY248" s="14" t="s">
        <v>160</v>
      </c>
      <c r="BE248" s="154">
        <f t="shared" si="44"/>
        <v>0</v>
      </c>
      <c r="BF248" s="154">
        <f t="shared" si="45"/>
        <v>0</v>
      </c>
      <c r="BG248" s="154">
        <f t="shared" si="46"/>
        <v>0</v>
      </c>
      <c r="BH248" s="154">
        <f t="shared" si="47"/>
        <v>0</v>
      </c>
      <c r="BI248" s="154">
        <f t="shared" si="48"/>
        <v>0</v>
      </c>
      <c r="BJ248" s="14" t="s">
        <v>85</v>
      </c>
      <c r="BK248" s="154">
        <f t="shared" si="49"/>
        <v>0</v>
      </c>
      <c r="BL248" s="14" t="s">
        <v>166</v>
      </c>
      <c r="BM248" s="153" t="s">
        <v>2219</v>
      </c>
    </row>
    <row r="249" spans="2:65" s="1" customFormat="1" ht="16.5" customHeight="1">
      <c r="B249" s="140"/>
      <c r="C249" s="155" t="s">
        <v>648</v>
      </c>
      <c r="D249" s="155" t="s">
        <v>220</v>
      </c>
      <c r="E249" s="156" t="s">
        <v>1992</v>
      </c>
      <c r="F249" s="157" t="s">
        <v>1993</v>
      </c>
      <c r="G249" s="158" t="s">
        <v>269</v>
      </c>
      <c r="H249" s="159">
        <v>6</v>
      </c>
      <c r="I249" s="160"/>
      <c r="J249" s="161">
        <f t="shared" si="40"/>
        <v>0</v>
      </c>
      <c r="K249" s="162"/>
      <c r="L249" s="163"/>
      <c r="M249" s="164" t="s">
        <v>1</v>
      </c>
      <c r="N249" s="165" t="s">
        <v>39</v>
      </c>
      <c r="P249" s="151">
        <f t="shared" si="41"/>
        <v>0</v>
      </c>
      <c r="Q249" s="151">
        <v>0</v>
      </c>
      <c r="R249" s="151">
        <f t="shared" si="42"/>
        <v>0</v>
      </c>
      <c r="S249" s="151">
        <v>0</v>
      </c>
      <c r="T249" s="152">
        <f t="shared" si="43"/>
        <v>0</v>
      </c>
      <c r="AR249" s="153" t="s">
        <v>190</v>
      </c>
      <c r="AT249" s="153" t="s">
        <v>220</v>
      </c>
      <c r="AU249" s="153" t="s">
        <v>85</v>
      </c>
      <c r="AY249" s="14" t="s">
        <v>160</v>
      </c>
      <c r="BE249" s="154">
        <f t="shared" si="44"/>
        <v>0</v>
      </c>
      <c r="BF249" s="154">
        <f t="shared" si="45"/>
        <v>0</v>
      </c>
      <c r="BG249" s="154">
        <f t="shared" si="46"/>
        <v>0</v>
      </c>
      <c r="BH249" s="154">
        <f t="shared" si="47"/>
        <v>0</v>
      </c>
      <c r="BI249" s="154">
        <f t="shared" si="48"/>
        <v>0</v>
      </c>
      <c r="BJ249" s="14" t="s">
        <v>85</v>
      </c>
      <c r="BK249" s="154">
        <f t="shared" si="49"/>
        <v>0</v>
      </c>
      <c r="BL249" s="14" t="s">
        <v>166</v>
      </c>
      <c r="BM249" s="153" t="s">
        <v>2220</v>
      </c>
    </row>
    <row r="250" spans="2:65" s="1" customFormat="1" ht="16.5" customHeight="1">
      <c r="B250" s="140"/>
      <c r="C250" s="155" t="s">
        <v>654</v>
      </c>
      <c r="D250" s="155" t="s">
        <v>220</v>
      </c>
      <c r="E250" s="156" t="s">
        <v>2196</v>
      </c>
      <c r="F250" s="157" t="s">
        <v>2011</v>
      </c>
      <c r="G250" s="158" t="s">
        <v>253</v>
      </c>
      <c r="H250" s="159">
        <v>21</v>
      </c>
      <c r="I250" s="160"/>
      <c r="J250" s="161">
        <f t="shared" si="40"/>
        <v>0</v>
      </c>
      <c r="K250" s="162"/>
      <c r="L250" s="163"/>
      <c r="M250" s="164" t="s">
        <v>1</v>
      </c>
      <c r="N250" s="165" t="s">
        <v>39</v>
      </c>
      <c r="P250" s="151">
        <f t="shared" si="41"/>
        <v>0</v>
      </c>
      <c r="Q250" s="151">
        <v>0</v>
      </c>
      <c r="R250" s="151">
        <f t="shared" si="42"/>
        <v>0</v>
      </c>
      <c r="S250" s="151">
        <v>0</v>
      </c>
      <c r="T250" s="152">
        <f t="shared" si="43"/>
        <v>0</v>
      </c>
      <c r="AR250" s="153" t="s">
        <v>190</v>
      </c>
      <c r="AT250" s="153" t="s">
        <v>220</v>
      </c>
      <c r="AU250" s="153" t="s">
        <v>85</v>
      </c>
      <c r="AY250" s="14" t="s">
        <v>160</v>
      </c>
      <c r="BE250" s="154">
        <f t="shared" si="44"/>
        <v>0</v>
      </c>
      <c r="BF250" s="154">
        <f t="shared" si="45"/>
        <v>0</v>
      </c>
      <c r="BG250" s="154">
        <f t="shared" si="46"/>
        <v>0</v>
      </c>
      <c r="BH250" s="154">
        <f t="shared" si="47"/>
        <v>0</v>
      </c>
      <c r="BI250" s="154">
        <f t="shared" si="48"/>
        <v>0</v>
      </c>
      <c r="BJ250" s="14" t="s">
        <v>85</v>
      </c>
      <c r="BK250" s="154">
        <f t="shared" si="49"/>
        <v>0</v>
      </c>
      <c r="BL250" s="14" t="s">
        <v>166</v>
      </c>
      <c r="BM250" s="153" t="s">
        <v>2221</v>
      </c>
    </row>
    <row r="251" spans="2:65" s="1" customFormat="1" ht="24.25" customHeight="1">
      <c r="B251" s="140"/>
      <c r="C251" s="155" t="s">
        <v>658</v>
      </c>
      <c r="D251" s="155" t="s">
        <v>220</v>
      </c>
      <c r="E251" s="156" t="s">
        <v>2222</v>
      </c>
      <c r="F251" s="157" t="s">
        <v>2157</v>
      </c>
      <c r="G251" s="158" t="s">
        <v>766</v>
      </c>
      <c r="H251" s="159">
        <v>1</v>
      </c>
      <c r="I251" s="160"/>
      <c r="J251" s="161">
        <f t="shared" si="40"/>
        <v>0</v>
      </c>
      <c r="K251" s="162"/>
      <c r="L251" s="163"/>
      <c r="M251" s="164" t="s">
        <v>1</v>
      </c>
      <c r="N251" s="165" t="s">
        <v>39</v>
      </c>
      <c r="P251" s="151">
        <f t="shared" si="41"/>
        <v>0</v>
      </c>
      <c r="Q251" s="151">
        <v>0</v>
      </c>
      <c r="R251" s="151">
        <f t="shared" si="42"/>
        <v>0</v>
      </c>
      <c r="S251" s="151">
        <v>0</v>
      </c>
      <c r="T251" s="152">
        <f t="shared" si="43"/>
        <v>0</v>
      </c>
      <c r="AR251" s="153" t="s">
        <v>190</v>
      </c>
      <c r="AT251" s="153" t="s">
        <v>220</v>
      </c>
      <c r="AU251" s="153" t="s">
        <v>85</v>
      </c>
      <c r="AY251" s="14" t="s">
        <v>160</v>
      </c>
      <c r="BE251" s="154">
        <f t="shared" si="44"/>
        <v>0</v>
      </c>
      <c r="BF251" s="154">
        <f t="shared" si="45"/>
        <v>0</v>
      </c>
      <c r="BG251" s="154">
        <f t="shared" si="46"/>
        <v>0</v>
      </c>
      <c r="BH251" s="154">
        <f t="shared" si="47"/>
        <v>0</v>
      </c>
      <c r="BI251" s="154">
        <f t="shared" si="48"/>
        <v>0</v>
      </c>
      <c r="BJ251" s="14" t="s">
        <v>85</v>
      </c>
      <c r="BK251" s="154">
        <f t="shared" si="49"/>
        <v>0</v>
      </c>
      <c r="BL251" s="14" t="s">
        <v>166</v>
      </c>
      <c r="BM251" s="153" t="s">
        <v>2223</v>
      </c>
    </row>
    <row r="252" spans="2:65" s="1" customFormat="1" ht="16.5" customHeight="1">
      <c r="B252" s="140"/>
      <c r="C252" s="155" t="s">
        <v>662</v>
      </c>
      <c r="D252" s="155" t="s">
        <v>220</v>
      </c>
      <c r="E252" s="156" t="s">
        <v>2144</v>
      </c>
      <c r="F252" s="157" t="s">
        <v>2145</v>
      </c>
      <c r="G252" s="158" t="s">
        <v>269</v>
      </c>
      <c r="H252" s="159">
        <v>5</v>
      </c>
      <c r="I252" s="160"/>
      <c r="J252" s="161">
        <f t="shared" si="40"/>
        <v>0</v>
      </c>
      <c r="K252" s="162"/>
      <c r="L252" s="163"/>
      <c r="M252" s="164" t="s">
        <v>1</v>
      </c>
      <c r="N252" s="165" t="s">
        <v>39</v>
      </c>
      <c r="P252" s="151">
        <f t="shared" si="41"/>
        <v>0</v>
      </c>
      <c r="Q252" s="151">
        <v>0</v>
      </c>
      <c r="R252" s="151">
        <f t="shared" si="42"/>
        <v>0</v>
      </c>
      <c r="S252" s="151">
        <v>0</v>
      </c>
      <c r="T252" s="152">
        <f t="shared" si="43"/>
        <v>0</v>
      </c>
      <c r="AR252" s="153" t="s">
        <v>190</v>
      </c>
      <c r="AT252" s="153" t="s">
        <v>220</v>
      </c>
      <c r="AU252" s="153" t="s">
        <v>85</v>
      </c>
      <c r="AY252" s="14" t="s">
        <v>160</v>
      </c>
      <c r="BE252" s="154">
        <f t="shared" si="44"/>
        <v>0</v>
      </c>
      <c r="BF252" s="154">
        <f t="shared" si="45"/>
        <v>0</v>
      </c>
      <c r="BG252" s="154">
        <f t="shared" si="46"/>
        <v>0</v>
      </c>
      <c r="BH252" s="154">
        <f t="shared" si="47"/>
        <v>0</v>
      </c>
      <c r="BI252" s="154">
        <f t="shared" si="48"/>
        <v>0</v>
      </c>
      <c r="BJ252" s="14" t="s">
        <v>85</v>
      </c>
      <c r="BK252" s="154">
        <f t="shared" si="49"/>
        <v>0</v>
      </c>
      <c r="BL252" s="14" t="s">
        <v>166</v>
      </c>
      <c r="BM252" s="153" t="s">
        <v>2224</v>
      </c>
    </row>
    <row r="253" spans="2:65" s="11" customFormat="1" ht="22.75" customHeight="1">
      <c r="B253" s="128"/>
      <c r="D253" s="129" t="s">
        <v>72</v>
      </c>
      <c r="E253" s="138" t="s">
        <v>2225</v>
      </c>
      <c r="F253" s="138" t="s">
        <v>2226</v>
      </c>
      <c r="I253" s="131"/>
      <c r="J253" s="139">
        <f>BK253</f>
        <v>0</v>
      </c>
      <c r="L253" s="128"/>
      <c r="M253" s="133"/>
      <c r="P253" s="134">
        <f>SUM(P254:P268)</f>
        <v>0</v>
      </c>
      <c r="R253" s="134">
        <f>SUM(R254:R268)</f>
        <v>0</v>
      </c>
      <c r="T253" s="135">
        <f>SUM(T254:T268)</f>
        <v>0</v>
      </c>
      <c r="AR253" s="129" t="s">
        <v>80</v>
      </c>
      <c r="AT253" s="136" t="s">
        <v>72</v>
      </c>
      <c r="AU253" s="136" t="s">
        <v>80</v>
      </c>
      <c r="AY253" s="129" t="s">
        <v>160</v>
      </c>
      <c r="BK253" s="137">
        <f>SUM(BK254:BK268)</f>
        <v>0</v>
      </c>
    </row>
    <row r="254" spans="2:65" s="1" customFormat="1" ht="16.5" customHeight="1">
      <c r="B254" s="140"/>
      <c r="C254" s="141" t="s">
        <v>666</v>
      </c>
      <c r="D254" s="141" t="s">
        <v>162</v>
      </c>
      <c r="E254" s="142" t="s">
        <v>2227</v>
      </c>
      <c r="F254" s="143" t="s">
        <v>2228</v>
      </c>
      <c r="G254" s="144" t="s">
        <v>1299</v>
      </c>
      <c r="H254" s="145">
        <v>55</v>
      </c>
      <c r="I254" s="146"/>
      <c r="J254" s="147">
        <f t="shared" ref="J254:J268" si="50">ROUND(I254*H254,2)</f>
        <v>0</v>
      </c>
      <c r="K254" s="148"/>
      <c r="L254" s="29"/>
      <c r="M254" s="149" t="s">
        <v>1</v>
      </c>
      <c r="N254" s="150" t="s">
        <v>39</v>
      </c>
      <c r="P254" s="151">
        <f t="shared" ref="P254:P268" si="51">O254*H254</f>
        <v>0</v>
      </c>
      <c r="Q254" s="151">
        <v>0</v>
      </c>
      <c r="R254" s="151">
        <f t="shared" ref="R254:R268" si="52">Q254*H254</f>
        <v>0</v>
      </c>
      <c r="S254" s="151">
        <v>0</v>
      </c>
      <c r="T254" s="152">
        <f t="shared" ref="T254:T268" si="53">S254*H254</f>
        <v>0</v>
      </c>
      <c r="AR254" s="153" t="s">
        <v>166</v>
      </c>
      <c r="AT254" s="153" t="s">
        <v>162</v>
      </c>
      <c r="AU254" s="153" t="s">
        <v>85</v>
      </c>
      <c r="AY254" s="14" t="s">
        <v>160</v>
      </c>
      <c r="BE254" s="154">
        <f t="shared" ref="BE254:BE268" si="54">IF(N254="základná",J254,0)</f>
        <v>0</v>
      </c>
      <c r="BF254" s="154">
        <f t="shared" ref="BF254:BF268" si="55">IF(N254="znížená",J254,0)</f>
        <v>0</v>
      </c>
      <c r="BG254" s="154">
        <f t="shared" ref="BG254:BG268" si="56">IF(N254="zákl. prenesená",J254,0)</f>
        <v>0</v>
      </c>
      <c r="BH254" s="154">
        <f t="shared" ref="BH254:BH268" si="57">IF(N254="zníž. prenesená",J254,0)</f>
        <v>0</v>
      </c>
      <c r="BI254" s="154">
        <f t="shared" ref="BI254:BI268" si="58">IF(N254="nulová",J254,0)</f>
        <v>0</v>
      </c>
      <c r="BJ254" s="14" t="s">
        <v>85</v>
      </c>
      <c r="BK254" s="154">
        <f t="shared" ref="BK254:BK268" si="59">ROUND(I254*H254,2)</f>
        <v>0</v>
      </c>
      <c r="BL254" s="14" t="s">
        <v>166</v>
      </c>
      <c r="BM254" s="153" t="s">
        <v>2229</v>
      </c>
    </row>
    <row r="255" spans="2:65" s="1" customFormat="1" ht="16.5" customHeight="1">
      <c r="B255" s="140"/>
      <c r="C255" s="141" t="s">
        <v>670</v>
      </c>
      <c r="D255" s="141" t="s">
        <v>162</v>
      </c>
      <c r="E255" s="142" t="s">
        <v>2230</v>
      </c>
      <c r="F255" s="143" t="s">
        <v>2231</v>
      </c>
      <c r="G255" s="144" t="s">
        <v>1299</v>
      </c>
      <c r="H255" s="145">
        <v>12</v>
      </c>
      <c r="I255" s="146"/>
      <c r="J255" s="147">
        <f t="shared" si="50"/>
        <v>0</v>
      </c>
      <c r="K255" s="148"/>
      <c r="L255" s="29"/>
      <c r="M255" s="149" t="s">
        <v>1</v>
      </c>
      <c r="N255" s="150" t="s">
        <v>39</v>
      </c>
      <c r="P255" s="151">
        <f t="shared" si="51"/>
        <v>0</v>
      </c>
      <c r="Q255" s="151">
        <v>0</v>
      </c>
      <c r="R255" s="151">
        <f t="shared" si="52"/>
        <v>0</v>
      </c>
      <c r="S255" s="151">
        <v>0</v>
      </c>
      <c r="T255" s="152">
        <f t="shared" si="53"/>
        <v>0</v>
      </c>
      <c r="AR255" s="153" t="s">
        <v>166</v>
      </c>
      <c r="AT255" s="153" t="s">
        <v>162</v>
      </c>
      <c r="AU255" s="153" t="s">
        <v>85</v>
      </c>
      <c r="AY255" s="14" t="s">
        <v>160</v>
      </c>
      <c r="BE255" s="154">
        <f t="shared" si="54"/>
        <v>0</v>
      </c>
      <c r="BF255" s="154">
        <f t="shared" si="55"/>
        <v>0</v>
      </c>
      <c r="BG255" s="154">
        <f t="shared" si="56"/>
        <v>0</v>
      </c>
      <c r="BH255" s="154">
        <f t="shared" si="57"/>
        <v>0</v>
      </c>
      <c r="BI255" s="154">
        <f t="shared" si="58"/>
        <v>0</v>
      </c>
      <c r="BJ255" s="14" t="s">
        <v>85</v>
      </c>
      <c r="BK255" s="154">
        <f t="shared" si="59"/>
        <v>0</v>
      </c>
      <c r="BL255" s="14" t="s">
        <v>166</v>
      </c>
      <c r="BM255" s="153" t="s">
        <v>2232</v>
      </c>
    </row>
    <row r="256" spans="2:65" s="1" customFormat="1" ht="16.5" customHeight="1">
      <c r="B256" s="140"/>
      <c r="C256" s="141" t="s">
        <v>676</v>
      </c>
      <c r="D256" s="141" t="s">
        <v>162</v>
      </c>
      <c r="E256" s="142" t="s">
        <v>2233</v>
      </c>
      <c r="F256" s="143" t="s">
        <v>2234</v>
      </c>
      <c r="G256" s="144" t="s">
        <v>1299</v>
      </c>
      <c r="H256" s="145">
        <v>10</v>
      </c>
      <c r="I256" s="146"/>
      <c r="J256" s="147">
        <f t="shared" si="50"/>
        <v>0</v>
      </c>
      <c r="K256" s="148"/>
      <c r="L256" s="29"/>
      <c r="M256" s="149" t="s">
        <v>1</v>
      </c>
      <c r="N256" s="150" t="s">
        <v>39</v>
      </c>
      <c r="P256" s="151">
        <f t="shared" si="51"/>
        <v>0</v>
      </c>
      <c r="Q256" s="151">
        <v>0</v>
      </c>
      <c r="R256" s="151">
        <f t="shared" si="52"/>
        <v>0</v>
      </c>
      <c r="S256" s="151">
        <v>0</v>
      </c>
      <c r="T256" s="152">
        <f t="shared" si="53"/>
        <v>0</v>
      </c>
      <c r="AR256" s="153" t="s">
        <v>166</v>
      </c>
      <c r="AT256" s="153" t="s">
        <v>162</v>
      </c>
      <c r="AU256" s="153" t="s">
        <v>85</v>
      </c>
      <c r="AY256" s="14" t="s">
        <v>160</v>
      </c>
      <c r="BE256" s="154">
        <f t="shared" si="54"/>
        <v>0</v>
      </c>
      <c r="BF256" s="154">
        <f t="shared" si="55"/>
        <v>0</v>
      </c>
      <c r="BG256" s="154">
        <f t="shared" si="56"/>
        <v>0</v>
      </c>
      <c r="BH256" s="154">
        <f t="shared" si="57"/>
        <v>0</v>
      </c>
      <c r="BI256" s="154">
        <f t="shared" si="58"/>
        <v>0</v>
      </c>
      <c r="BJ256" s="14" t="s">
        <v>85</v>
      </c>
      <c r="BK256" s="154">
        <f t="shared" si="59"/>
        <v>0</v>
      </c>
      <c r="BL256" s="14" t="s">
        <v>166</v>
      </c>
      <c r="BM256" s="153" t="s">
        <v>2235</v>
      </c>
    </row>
    <row r="257" spans="2:65" s="1" customFormat="1" ht="16.5" customHeight="1">
      <c r="B257" s="140"/>
      <c r="C257" s="141" t="s">
        <v>680</v>
      </c>
      <c r="D257" s="141" t="s">
        <v>162</v>
      </c>
      <c r="E257" s="142" t="s">
        <v>2236</v>
      </c>
      <c r="F257" s="143" t="s">
        <v>2237</v>
      </c>
      <c r="G257" s="144" t="s">
        <v>1299</v>
      </c>
      <c r="H257" s="145">
        <v>150</v>
      </c>
      <c r="I257" s="146"/>
      <c r="J257" s="147">
        <f t="shared" si="50"/>
        <v>0</v>
      </c>
      <c r="K257" s="148"/>
      <c r="L257" s="29"/>
      <c r="M257" s="149" t="s">
        <v>1</v>
      </c>
      <c r="N257" s="150" t="s">
        <v>39</v>
      </c>
      <c r="P257" s="151">
        <f t="shared" si="51"/>
        <v>0</v>
      </c>
      <c r="Q257" s="151">
        <v>0</v>
      </c>
      <c r="R257" s="151">
        <f t="shared" si="52"/>
        <v>0</v>
      </c>
      <c r="S257" s="151">
        <v>0</v>
      </c>
      <c r="T257" s="152">
        <f t="shared" si="53"/>
        <v>0</v>
      </c>
      <c r="AR257" s="153" t="s">
        <v>166</v>
      </c>
      <c r="AT257" s="153" t="s">
        <v>162</v>
      </c>
      <c r="AU257" s="153" t="s">
        <v>85</v>
      </c>
      <c r="AY257" s="14" t="s">
        <v>160</v>
      </c>
      <c r="BE257" s="154">
        <f t="shared" si="54"/>
        <v>0</v>
      </c>
      <c r="BF257" s="154">
        <f t="shared" si="55"/>
        <v>0</v>
      </c>
      <c r="BG257" s="154">
        <f t="shared" si="56"/>
        <v>0</v>
      </c>
      <c r="BH257" s="154">
        <f t="shared" si="57"/>
        <v>0</v>
      </c>
      <c r="BI257" s="154">
        <f t="shared" si="58"/>
        <v>0</v>
      </c>
      <c r="BJ257" s="14" t="s">
        <v>85</v>
      </c>
      <c r="BK257" s="154">
        <f t="shared" si="59"/>
        <v>0</v>
      </c>
      <c r="BL257" s="14" t="s">
        <v>166</v>
      </c>
      <c r="BM257" s="153" t="s">
        <v>2238</v>
      </c>
    </row>
    <row r="258" spans="2:65" s="1" customFormat="1" ht="16.5" customHeight="1">
      <c r="B258" s="140"/>
      <c r="C258" s="141" t="s">
        <v>684</v>
      </c>
      <c r="D258" s="141" t="s">
        <v>162</v>
      </c>
      <c r="E258" s="142" t="s">
        <v>2239</v>
      </c>
      <c r="F258" s="143" t="s">
        <v>2240</v>
      </c>
      <c r="G258" s="144" t="s">
        <v>1299</v>
      </c>
      <c r="H258" s="145">
        <v>24</v>
      </c>
      <c r="I258" s="146"/>
      <c r="J258" s="147">
        <f t="shared" si="50"/>
        <v>0</v>
      </c>
      <c r="K258" s="148"/>
      <c r="L258" s="29"/>
      <c r="M258" s="149" t="s">
        <v>1</v>
      </c>
      <c r="N258" s="150" t="s">
        <v>39</v>
      </c>
      <c r="P258" s="151">
        <f t="shared" si="51"/>
        <v>0</v>
      </c>
      <c r="Q258" s="151">
        <v>0</v>
      </c>
      <c r="R258" s="151">
        <f t="shared" si="52"/>
        <v>0</v>
      </c>
      <c r="S258" s="151">
        <v>0</v>
      </c>
      <c r="T258" s="152">
        <f t="shared" si="53"/>
        <v>0</v>
      </c>
      <c r="AR258" s="153" t="s">
        <v>166</v>
      </c>
      <c r="AT258" s="153" t="s">
        <v>162</v>
      </c>
      <c r="AU258" s="153" t="s">
        <v>85</v>
      </c>
      <c r="AY258" s="14" t="s">
        <v>160</v>
      </c>
      <c r="BE258" s="154">
        <f t="shared" si="54"/>
        <v>0</v>
      </c>
      <c r="BF258" s="154">
        <f t="shared" si="55"/>
        <v>0</v>
      </c>
      <c r="BG258" s="154">
        <f t="shared" si="56"/>
        <v>0</v>
      </c>
      <c r="BH258" s="154">
        <f t="shared" si="57"/>
        <v>0</v>
      </c>
      <c r="BI258" s="154">
        <f t="shared" si="58"/>
        <v>0</v>
      </c>
      <c r="BJ258" s="14" t="s">
        <v>85</v>
      </c>
      <c r="BK258" s="154">
        <f t="shared" si="59"/>
        <v>0</v>
      </c>
      <c r="BL258" s="14" t="s">
        <v>166</v>
      </c>
      <c r="BM258" s="153" t="s">
        <v>2241</v>
      </c>
    </row>
    <row r="259" spans="2:65" s="1" customFormat="1" ht="16.5" customHeight="1">
      <c r="B259" s="140"/>
      <c r="C259" s="141" t="s">
        <v>688</v>
      </c>
      <c r="D259" s="141" t="s">
        <v>162</v>
      </c>
      <c r="E259" s="142" t="s">
        <v>2242</v>
      </c>
      <c r="F259" s="143" t="s">
        <v>2243</v>
      </c>
      <c r="G259" s="144" t="s">
        <v>2244</v>
      </c>
      <c r="H259" s="145">
        <v>102</v>
      </c>
      <c r="I259" s="146"/>
      <c r="J259" s="147">
        <f t="shared" si="50"/>
        <v>0</v>
      </c>
      <c r="K259" s="148"/>
      <c r="L259" s="29"/>
      <c r="M259" s="149" t="s">
        <v>1</v>
      </c>
      <c r="N259" s="150" t="s">
        <v>39</v>
      </c>
      <c r="P259" s="151">
        <f t="shared" si="51"/>
        <v>0</v>
      </c>
      <c r="Q259" s="151">
        <v>0</v>
      </c>
      <c r="R259" s="151">
        <f t="shared" si="52"/>
        <v>0</v>
      </c>
      <c r="S259" s="151">
        <v>0</v>
      </c>
      <c r="T259" s="152">
        <f t="shared" si="53"/>
        <v>0</v>
      </c>
      <c r="AR259" s="153" t="s">
        <v>166</v>
      </c>
      <c r="AT259" s="153" t="s">
        <v>162</v>
      </c>
      <c r="AU259" s="153" t="s">
        <v>85</v>
      </c>
      <c r="AY259" s="14" t="s">
        <v>160</v>
      </c>
      <c r="BE259" s="154">
        <f t="shared" si="54"/>
        <v>0</v>
      </c>
      <c r="BF259" s="154">
        <f t="shared" si="55"/>
        <v>0</v>
      </c>
      <c r="BG259" s="154">
        <f t="shared" si="56"/>
        <v>0</v>
      </c>
      <c r="BH259" s="154">
        <f t="shared" si="57"/>
        <v>0</v>
      </c>
      <c r="BI259" s="154">
        <f t="shared" si="58"/>
        <v>0</v>
      </c>
      <c r="BJ259" s="14" t="s">
        <v>85</v>
      </c>
      <c r="BK259" s="154">
        <f t="shared" si="59"/>
        <v>0</v>
      </c>
      <c r="BL259" s="14" t="s">
        <v>166</v>
      </c>
      <c r="BM259" s="153" t="s">
        <v>2245</v>
      </c>
    </row>
    <row r="260" spans="2:65" s="1" customFormat="1" ht="16.5" customHeight="1">
      <c r="B260" s="140"/>
      <c r="C260" s="141" t="s">
        <v>692</v>
      </c>
      <c r="D260" s="141" t="s">
        <v>162</v>
      </c>
      <c r="E260" s="142" t="s">
        <v>2246</v>
      </c>
      <c r="F260" s="143" t="s">
        <v>2247</v>
      </c>
      <c r="G260" s="144" t="s">
        <v>1299</v>
      </c>
      <c r="H260" s="145">
        <v>8</v>
      </c>
      <c r="I260" s="146"/>
      <c r="J260" s="147">
        <f t="shared" si="50"/>
        <v>0</v>
      </c>
      <c r="K260" s="148"/>
      <c r="L260" s="29"/>
      <c r="M260" s="149" t="s">
        <v>1</v>
      </c>
      <c r="N260" s="150" t="s">
        <v>39</v>
      </c>
      <c r="P260" s="151">
        <f t="shared" si="51"/>
        <v>0</v>
      </c>
      <c r="Q260" s="151">
        <v>0</v>
      </c>
      <c r="R260" s="151">
        <f t="shared" si="52"/>
        <v>0</v>
      </c>
      <c r="S260" s="151">
        <v>0</v>
      </c>
      <c r="T260" s="152">
        <f t="shared" si="53"/>
        <v>0</v>
      </c>
      <c r="AR260" s="153" t="s">
        <v>166</v>
      </c>
      <c r="AT260" s="153" t="s">
        <v>162</v>
      </c>
      <c r="AU260" s="153" t="s">
        <v>85</v>
      </c>
      <c r="AY260" s="14" t="s">
        <v>160</v>
      </c>
      <c r="BE260" s="154">
        <f t="shared" si="54"/>
        <v>0</v>
      </c>
      <c r="BF260" s="154">
        <f t="shared" si="55"/>
        <v>0</v>
      </c>
      <c r="BG260" s="154">
        <f t="shared" si="56"/>
        <v>0</v>
      </c>
      <c r="BH260" s="154">
        <f t="shared" si="57"/>
        <v>0</v>
      </c>
      <c r="BI260" s="154">
        <f t="shared" si="58"/>
        <v>0</v>
      </c>
      <c r="BJ260" s="14" t="s">
        <v>85</v>
      </c>
      <c r="BK260" s="154">
        <f t="shared" si="59"/>
        <v>0</v>
      </c>
      <c r="BL260" s="14" t="s">
        <v>166</v>
      </c>
      <c r="BM260" s="153" t="s">
        <v>2248</v>
      </c>
    </row>
    <row r="261" spans="2:65" s="1" customFormat="1" ht="16.5" customHeight="1">
      <c r="B261" s="140"/>
      <c r="C261" s="141" t="s">
        <v>696</v>
      </c>
      <c r="D261" s="141" t="s">
        <v>162</v>
      </c>
      <c r="E261" s="142" t="s">
        <v>2249</v>
      </c>
      <c r="F261" s="143" t="s">
        <v>2250</v>
      </c>
      <c r="G261" s="144" t="s">
        <v>2244</v>
      </c>
      <c r="H261" s="145">
        <v>102</v>
      </c>
      <c r="I261" s="146"/>
      <c r="J261" s="147">
        <f t="shared" si="50"/>
        <v>0</v>
      </c>
      <c r="K261" s="148"/>
      <c r="L261" s="29"/>
      <c r="M261" s="149" t="s">
        <v>1</v>
      </c>
      <c r="N261" s="150" t="s">
        <v>39</v>
      </c>
      <c r="P261" s="151">
        <f t="shared" si="51"/>
        <v>0</v>
      </c>
      <c r="Q261" s="151">
        <v>0</v>
      </c>
      <c r="R261" s="151">
        <f t="shared" si="52"/>
        <v>0</v>
      </c>
      <c r="S261" s="151">
        <v>0</v>
      </c>
      <c r="T261" s="152">
        <f t="shared" si="53"/>
        <v>0</v>
      </c>
      <c r="AR261" s="153" t="s">
        <v>166</v>
      </c>
      <c r="AT261" s="153" t="s">
        <v>162</v>
      </c>
      <c r="AU261" s="153" t="s">
        <v>85</v>
      </c>
      <c r="AY261" s="14" t="s">
        <v>160</v>
      </c>
      <c r="BE261" s="154">
        <f t="shared" si="54"/>
        <v>0</v>
      </c>
      <c r="BF261" s="154">
        <f t="shared" si="55"/>
        <v>0</v>
      </c>
      <c r="BG261" s="154">
        <f t="shared" si="56"/>
        <v>0</v>
      </c>
      <c r="BH261" s="154">
        <f t="shared" si="57"/>
        <v>0</v>
      </c>
      <c r="BI261" s="154">
        <f t="shared" si="58"/>
        <v>0</v>
      </c>
      <c r="BJ261" s="14" t="s">
        <v>85</v>
      </c>
      <c r="BK261" s="154">
        <f t="shared" si="59"/>
        <v>0</v>
      </c>
      <c r="BL261" s="14" t="s">
        <v>166</v>
      </c>
      <c r="BM261" s="153" t="s">
        <v>2251</v>
      </c>
    </row>
    <row r="262" spans="2:65" s="1" customFormat="1" ht="16.5" customHeight="1">
      <c r="B262" s="140"/>
      <c r="C262" s="141" t="s">
        <v>700</v>
      </c>
      <c r="D262" s="141" t="s">
        <v>162</v>
      </c>
      <c r="E262" s="142" t="s">
        <v>2252</v>
      </c>
      <c r="F262" s="143" t="s">
        <v>2253</v>
      </c>
      <c r="G262" s="144" t="s">
        <v>1299</v>
      </c>
      <c r="H262" s="145">
        <v>0.5</v>
      </c>
      <c r="I262" s="146"/>
      <c r="J262" s="147">
        <f t="shared" si="50"/>
        <v>0</v>
      </c>
      <c r="K262" s="148"/>
      <c r="L262" s="29"/>
      <c r="M262" s="149" t="s">
        <v>1</v>
      </c>
      <c r="N262" s="150" t="s">
        <v>39</v>
      </c>
      <c r="P262" s="151">
        <f t="shared" si="51"/>
        <v>0</v>
      </c>
      <c r="Q262" s="151">
        <v>0</v>
      </c>
      <c r="R262" s="151">
        <f t="shared" si="52"/>
        <v>0</v>
      </c>
      <c r="S262" s="151">
        <v>0</v>
      </c>
      <c r="T262" s="152">
        <f t="shared" si="53"/>
        <v>0</v>
      </c>
      <c r="AR262" s="153" t="s">
        <v>166</v>
      </c>
      <c r="AT262" s="153" t="s">
        <v>162</v>
      </c>
      <c r="AU262" s="153" t="s">
        <v>85</v>
      </c>
      <c r="AY262" s="14" t="s">
        <v>160</v>
      </c>
      <c r="BE262" s="154">
        <f t="shared" si="54"/>
        <v>0</v>
      </c>
      <c r="BF262" s="154">
        <f t="shared" si="55"/>
        <v>0</v>
      </c>
      <c r="BG262" s="154">
        <f t="shared" si="56"/>
        <v>0</v>
      </c>
      <c r="BH262" s="154">
        <f t="shared" si="57"/>
        <v>0</v>
      </c>
      <c r="BI262" s="154">
        <f t="shared" si="58"/>
        <v>0</v>
      </c>
      <c r="BJ262" s="14" t="s">
        <v>85</v>
      </c>
      <c r="BK262" s="154">
        <f t="shared" si="59"/>
        <v>0</v>
      </c>
      <c r="BL262" s="14" t="s">
        <v>166</v>
      </c>
      <c r="BM262" s="153" t="s">
        <v>2254</v>
      </c>
    </row>
    <row r="263" spans="2:65" s="1" customFormat="1" ht="16.5" customHeight="1">
      <c r="B263" s="140"/>
      <c r="C263" s="141" t="s">
        <v>704</v>
      </c>
      <c r="D263" s="141" t="s">
        <v>162</v>
      </c>
      <c r="E263" s="142" t="s">
        <v>2255</v>
      </c>
      <c r="F263" s="143" t="s">
        <v>2256</v>
      </c>
      <c r="G263" s="144" t="s">
        <v>1299</v>
      </c>
      <c r="H263" s="145">
        <v>4</v>
      </c>
      <c r="I263" s="146"/>
      <c r="J263" s="147">
        <f t="shared" si="50"/>
        <v>0</v>
      </c>
      <c r="K263" s="148"/>
      <c r="L263" s="29"/>
      <c r="M263" s="149" t="s">
        <v>1</v>
      </c>
      <c r="N263" s="150" t="s">
        <v>39</v>
      </c>
      <c r="P263" s="151">
        <f t="shared" si="51"/>
        <v>0</v>
      </c>
      <c r="Q263" s="151">
        <v>0</v>
      </c>
      <c r="R263" s="151">
        <f t="shared" si="52"/>
        <v>0</v>
      </c>
      <c r="S263" s="151">
        <v>0</v>
      </c>
      <c r="T263" s="152">
        <f t="shared" si="53"/>
        <v>0</v>
      </c>
      <c r="AR263" s="153" t="s">
        <v>166</v>
      </c>
      <c r="AT263" s="153" t="s">
        <v>162</v>
      </c>
      <c r="AU263" s="153" t="s">
        <v>85</v>
      </c>
      <c r="AY263" s="14" t="s">
        <v>160</v>
      </c>
      <c r="BE263" s="154">
        <f t="shared" si="54"/>
        <v>0</v>
      </c>
      <c r="BF263" s="154">
        <f t="shared" si="55"/>
        <v>0</v>
      </c>
      <c r="BG263" s="154">
        <f t="shared" si="56"/>
        <v>0</v>
      </c>
      <c r="BH263" s="154">
        <f t="shared" si="57"/>
        <v>0</v>
      </c>
      <c r="BI263" s="154">
        <f t="shared" si="58"/>
        <v>0</v>
      </c>
      <c r="BJ263" s="14" t="s">
        <v>85</v>
      </c>
      <c r="BK263" s="154">
        <f t="shared" si="59"/>
        <v>0</v>
      </c>
      <c r="BL263" s="14" t="s">
        <v>166</v>
      </c>
      <c r="BM263" s="153" t="s">
        <v>2257</v>
      </c>
    </row>
    <row r="264" spans="2:65" s="1" customFormat="1" ht="16.5" customHeight="1">
      <c r="B264" s="140"/>
      <c r="C264" s="141" t="s">
        <v>708</v>
      </c>
      <c r="D264" s="141" t="s">
        <v>162</v>
      </c>
      <c r="E264" s="142" t="s">
        <v>2258</v>
      </c>
      <c r="F264" s="143" t="s">
        <v>2259</v>
      </c>
      <c r="G264" s="144" t="s">
        <v>2260</v>
      </c>
      <c r="H264" s="145">
        <v>7</v>
      </c>
      <c r="I264" s="146"/>
      <c r="J264" s="147">
        <f t="shared" si="50"/>
        <v>0</v>
      </c>
      <c r="K264" s="148"/>
      <c r="L264" s="29"/>
      <c r="M264" s="149" t="s">
        <v>1</v>
      </c>
      <c r="N264" s="150" t="s">
        <v>39</v>
      </c>
      <c r="P264" s="151">
        <f t="shared" si="51"/>
        <v>0</v>
      </c>
      <c r="Q264" s="151">
        <v>0</v>
      </c>
      <c r="R264" s="151">
        <f t="shared" si="52"/>
        <v>0</v>
      </c>
      <c r="S264" s="151">
        <v>0</v>
      </c>
      <c r="T264" s="152">
        <f t="shared" si="53"/>
        <v>0</v>
      </c>
      <c r="AR264" s="153" t="s">
        <v>166</v>
      </c>
      <c r="AT264" s="153" t="s">
        <v>162</v>
      </c>
      <c r="AU264" s="153" t="s">
        <v>85</v>
      </c>
      <c r="AY264" s="14" t="s">
        <v>160</v>
      </c>
      <c r="BE264" s="154">
        <f t="shared" si="54"/>
        <v>0</v>
      </c>
      <c r="BF264" s="154">
        <f t="shared" si="55"/>
        <v>0</v>
      </c>
      <c r="BG264" s="154">
        <f t="shared" si="56"/>
        <v>0</v>
      </c>
      <c r="BH264" s="154">
        <f t="shared" si="57"/>
        <v>0</v>
      </c>
      <c r="BI264" s="154">
        <f t="shared" si="58"/>
        <v>0</v>
      </c>
      <c r="BJ264" s="14" t="s">
        <v>85</v>
      </c>
      <c r="BK264" s="154">
        <f t="shared" si="59"/>
        <v>0</v>
      </c>
      <c r="BL264" s="14" t="s">
        <v>166</v>
      </c>
      <c r="BM264" s="153" t="s">
        <v>2261</v>
      </c>
    </row>
    <row r="265" spans="2:65" s="1" customFormat="1" ht="16.5" customHeight="1">
      <c r="B265" s="140"/>
      <c r="C265" s="141" t="s">
        <v>712</v>
      </c>
      <c r="D265" s="141" t="s">
        <v>162</v>
      </c>
      <c r="E265" s="142" t="s">
        <v>2262</v>
      </c>
      <c r="F265" s="143" t="s">
        <v>2263</v>
      </c>
      <c r="G265" s="144" t="s">
        <v>1299</v>
      </c>
      <c r="H265" s="145">
        <v>5</v>
      </c>
      <c r="I265" s="146"/>
      <c r="J265" s="147">
        <f t="shared" si="50"/>
        <v>0</v>
      </c>
      <c r="K265" s="148"/>
      <c r="L265" s="29"/>
      <c r="M265" s="149" t="s">
        <v>1</v>
      </c>
      <c r="N265" s="150" t="s">
        <v>39</v>
      </c>
      <c r="P265" s="151">
        <f t="shared" si="51"/>
        <v>0</v>
      </c>
      <c r="Q265" s="151">
        <v>0</v>
      </c>
      <c r="R265" s="151">
        <f t="shared" si="52"/>
        <v>0</v>
      </c>
      <c r="S265" s="151">
        <v>0</v>
      </c>
      <c r="T265" s="152">
        <f t="shared" si="53"/>
        <v>0</v>
      </c>
      <c r="AR265" s="153" t="s">
        <v>166</v>
      </c>
      <c r="AT265" s="153" t="s">
        <v>162</v>
      </c>
      <c r="AU265" s="153" t="s">
        <v>85</v>
      </c>
      <c r="AY265" s="14" t="s">
        <v>160</v>
      </c>
      <c r="BE265" s="154">
        <f t="shared" si="54"/>
        <v>0</v>
      </c>
      <c r="BF265" s="154">
        <f t="shared" si="55"/>
        <v>0</v>
      </c>
      <c r="BG265" s="154">
        <f t="shared" si="56"/>
        <v>0</v>
      </c>
      <c r="BH265" s="154">
        <f t="shared" si="57"/>
        <v>0</v>
      </c>
      <c r="BI265" s="154">
        <f t="shared" si="58"/>
        <v>0</v>
      </c>
      <c r="BJ265" s="14" t="s">
        <v>85</v>
      </c>
      <c r="BK265" s="154">
        <f t="shared" si="59"/>
        <v>0</v>
      </c>
      <c r="BL265" s="14" t="s">
        <v>166</v>
      </c>
      <c r="BM265" s="153" t="s">
        <v>2264</v>
      </c>
    </row>
    <row r="266" spans="2:65" s="1" customFormat="1" ht="16.5" customHeight="1">
      <c r="B266" s="140"/>
      <c r="C266" s="141" t="s">
        <v>716</v>
      </c>
      <c r="D266" s="141" t="s">
        <v>162</v>
      </c>
      <c r="E266" s="142" t="s">
        <v>2265</v>
      </c>
      <c r="F266" s="143" t="s">
        <v>2266</v>
      </c>
      <c r="G266" s="144" t="s">
        <v>1299</v>
      </c>
      <c r="H266" s="145">
        <v>16</v>
      </c>
      <c r="I266" s="146"/>
      <c r="J266" s="147">
        <f t="shared" si="50"/>
        <v>0</v>
      </c>
      <c r="K266" s="148"/>
      <c r="L266" s="29"/>
      <c r="M266" s="149" t="s">
        <v>1</v>
      </c>
      <c r="N266" s="150" t="s">
        <v>39</v>
      </c>
      <c r="P266" s="151">
        <f t="shared" si="51"/>
        <v>0</v>
      </c>
      <c r="Q266" s="151">
        <v>0</v>
      </c>
      <c r="R266" s="151">
        <f t="shared" si="52"/>
        <v>0</v>
      </c>
      <c r="S266" s="151">
        <v>0</v>
      </c>
      <c r="T266" s="152">
        <f t="shared" si="53"/>
        <v>0</v>
      </c>
      <c r="AR266" s="153" t="s">
        <v>166</v>
      </c>
      <c r="AT266" s="153" t="s">
        <v>162</v>
      </c>
      <c r="AU266" s="153" t="s">
        <v>85</v>
      </c>
      <c r="AY266" s="14" t="s">
        <v>160</v>
      </c>
      <c r="BE266" s="154">
        <f t="shared" si="54"/>
        <v>0</v>
      </c>
      <c r="BF266" s="154">
        <f t="shared" si="55"/>
        <v>0</v>
      </c>
      <c r="BG266" s="154">
        <f t="shared" si="56"/>
        <v>0</v>
      </c>
      <c r="BH266" s="154">
        <f t="shared" si="57"/>
        <v>0</v>
      </c>
      <c r="BI266" s="154">
        <f t="shared" si="58"/>
        <v>0</v>
      </c>
      <c r="BJ266" s="14" t="s">
        <v>85</v>
      </c>
      <c r="BK266" s="154">
        <f t="shared" si="59"/>
        <v>0</v>
      </c>
      <c r="BL266" s="14" t="s">
        <v>166</v>
      </c>
      <c r="BM266" s="153" t="s">
        <v>2267</v>
      </c>
    </row>
    <row r="267" spans="2:65" s="1" customFormat="1" ht="16.5" customHeight="1">
      <c r="B267" s="140"/>
      <c r="C267" s="141" t="s">
        <v>720</v>
      </c>
      <c r="D267" s="141" t="s">
        <v>162</v>
      </c>
      <c r="E267" s="142" t="s">
        <v>2268</v>
      </c>
      <c r="F267" s="143" t="s">
        <v>2269</v>
      </c>
      <c r="G267" s="144" t="s">
        <v>269</v>
      </c>
      <c r="H267" s="145">
        <v>3</v>
      </c>
      <c r="I267" s="146"/>
      <c r="J267" s="147">
        <f t="shared" si="50"/>
        <v>0</v>
      </c>
      <c r="K267" s="148"/>
      <c r="L267" s="29"/>
      <c r="M267" s="149" t="s">
        <v>1</v>
      </c>
      <c r="N267" s="150" t="s">
        <v>39</v>
      </c>
      <c r="P267" s="151">
        <f t="shared" si="51"/>
        <v>0</v>
      </c>
      <c r="Q267" s="151">
        <v>0</v>
      </c>
      <c r="R267" s="151">
        <f t="shared" si="52"/>
        <v>0</v>
      </c>
      <c r="S267" s="151">
        <v>0</v>
      </c>
      <c r="T267" s="152">
        <f t="shared" si="53"/>
        <v>0</v>
      </c>
      <c r="AR267" s="153" t="s">
        <v>166</v>
      </c>
      <c r="AT267" s="153" t="s">
        <v>162</v>
      </c>
      <c r="AU267" s="153" t="s">
        <v>85</v>
      </c>
      <c r="AY267" s="14" t="s">
        <v>160</v>
      </c>
      <c r="BE267" s="154">
        <f t="shared" si="54"/>
        <v>0</v>
      </c>
      <c r="BF267" s="154">
        <f t="shared" si="55"/>
        <v>0</v>
      </c>
      <c r="BG267" s="154">
        <f t="shared" si="56"/>
        <v>0</v>
      </c>
      <c r="BH267" s="154">
        <f t="shared" si="57"/>
        <v>0</v>
      </c>
      <c r="BI267" s="154">
        <f t="shared" si="58"/>
        <v>0</v>
      </c>
      <c r="BJ267" s="14" t="s">
        <v>85</v>
      </c>
      <c r="BK267" s="154">
        <f t="shared" si="59"/>
        <v>0</v>
      </c>
      <c r="BL267" s="14" t="s">
        <v>166</v>
      </c>
      <c r="BM267" s="153" t="s">
        <v>2270</v>
      </c>
    </row>
    <row r="268" spans="2:65" s="1" customFormat="1" ht="16.5" customHeight="1">
      <c r="B268" s="140"/>
      <c r="C268" s="141" t="s">
        <v>726</v>
      </c>
      <c r="D268" s="141" t="s">
        <v>162</v>
      </c>
      <c r="E268" s="142" t="s">
        <v>2271</v>
      </c>
      <c r="F268" s="143" t="s">
        <v>2272</v>
      </c>
      <c r="G268" s="144" t="s">
        <v>2273</v>
      </c>
      <c r="H268" s="145">
        <v>36</v>
      </c>
      <c r="I268" s="146"/>
      <c r="J268" s="147">
        <f t="shared" si="50"/>
        <v>0</v>
      </c>
      <c r="K268" s="148"/>
      <c r="L268" s="29"/>
      <c r="M268" s="149" t="s">
        <v>1</v>
      </c>
      <c r="N268" s="150" t="s">
        <v>39</v>
      </c>
      <c r="P268" s="151">
        <f t="shared" si="51"/>
        <v>0</v>
      </c>
      <c r="Q268" s="151">
        <v>0</v>
      </c>
      <c r="R268" s="151">
        <f t="shared" si="52"/>
        <v>0</v>
      </c>
      <c r="S268" s="151">
        <v>0</v>
      </c>
      <c r="T268" s="152">
        <f t="shared" si="53"/>
        <v>0</v>
      </c>
      <c r="AR268" s="153" t="s">
        <v>166</v>
      </c>
      <c r="AT268" s="153" t="s">
        <v>162</v>
      </c>
      <c r="AU268" s="153" t="s">
        <v>85</v>
      </c>
      <c r="AY268" s="14" t="s">
        <v>160</v>
      </c>
      <c r="BE268" s="154">
        <f t="shared" si="54"/>
        <v>0</v>
      </c>
      <c r="BF268" s="154">
        <f t="shared" si="55"/>
        <v>0</v>
      </c>
      <c r="BG268" s="154">
        <f t="shared" si="56"/>
        <v>0</v>
      </c>
      <c r="BH268" s="154">
        <f t="shared" si="57"/>
        <v>0</v>
      </c>
      <c r="BI268" s="154">
        <f t="shared" si="58"/>
        <v>0</v>
      </c>
      <c r="BJ268" s="14" t="s">
        <v>85</v>
      </c>
      <c r="BK268" s="154">
        <f t="shared" si="59"/>
        <v>0</v>
      </c>
      <c r="BL268" s="14" t="s">
        <v>166</v>
      </c>
      <c r="BM268" s="153" t="s">
        <v>2274</v>
      </c>
    </row>
    <row r="269" spans="2:65" s="11" customFormat="1" ht="22.75" customHeight="1">
      <c r="B269" s="128"/>
      <c r="D269" s="129" t="s">
        <v>72</v>
      </c>
      <c r="E269" s="138" t="s">
        <v>2275</v>
      </c>
      <c r="F269" s="138" t="s">
        <v>2276</v>
      </c>
      <c r="I269" s="131"/>
      <c r="J269" s="139">
        <f>BK269</f>
        <v>0</v>
      </c>
      <c r="L269" s="128"/>
      <c r="M269" s="133"/>
      <c r="P269" s="134">
        <f>P270</f>
        <v>0</v>
      </c>
      <c r="R269" s="134">
        <f>R270</f>
        <v>0</v>
      </c>
      <c r="T269" s="135">
        <f>T270</f>
        <v>0</v>
      </c>
      <c r="AR269" s="129" t="s">
        <v>80</v>
      </c>
      <c r="AT269" s="136" t="s">
        <v>72</v>
      </c>
      <c r="AU269" s="136" t="s">
        <v>80</v>
      </c>
      <c r="AY269" s="129" t="s">
        <v>160</v>
      </c>
      <c r="BK269" s="137">
        <f>BK270</f>
        <v>0</v>
      </c>
    </row>
    <row r="270" spans="2:65" s="1" customFormat="1" ht="16.5" customHeight="1">
      <c r="B270" s="140"/>
      <c r="C270" s="141" t="s">
        <v>730</v>
      </c>
      <c r="D270" s="141" t="s">
        <v>162</v>
      </c>
      <c r="E270" s="142" t="s">
        <v>2277</v>
      </c>
      <c r="F270" s="143" t="s">
        <v>2278</v>
      </c>
      <c r="G270" s="144" t="s">
        <v>523</v>
      </c>
      <c r="H270" s="166"/>
      <c r="I270" s="146"/>
      <c r="J270" s="147">
        <f>ROUND(I270*H270,2)</f>
        <v>0</v>
      </c>
      <c r="K270" s="148"/>
      <c r="L270" s="29"/>
      <c r="M270" s="167" t="s">
        <v>1</v>
      </c>
      <c r="N270" s="168" t="s">
        <v>39</v>
      </c>
      <c r="O270" s="169"/>
      <c r="P270" s="170">
        <f>O270*H270</f>
        <v>0</v>
      </c>
      <c r="Q270" s="170">
        <v>0</v>
      </c>
      <c r="R270" s="170">
        <f>Q270*H270</f>
        <v>0</v>
      </c>
      <c r="S270" s="170">
        <v>0</v>
      </c>
      <c r="T270" s="171">
        <f>S270*H270</f>
        <v>0</v>
      </c>
      <c r="AR270" s="153" t="s">
        <v>166</v>
      </c>
      <c r="AT270" s="153" t="s">
        <v>162</v>
      </c>
      <c r="AU270" s="153" t="s">
        <v>85</v>
      </c>
      <c r="AY270" s="14" t="s">
        <v>160</v>
      </c>
      <c r="BE270" s="154">
        <f>IF(N270="základná",J270,0)</f>
        <v>0</v>
      </c>
      <c r="BF270" s="154">
        <f>IF(N270="znížená",J270,0)</f>
        <v>0</v>
      </c>
      <c r="BG270" s="154">
        <f>IF(N270="zákl. prenesená",J270,0)</f>
        <v>0</v>
      </c>
      <c r="BH270" s="154">
        <f>IF(N270="zníž. prenesená",J270,0)</f>
        <v>0</v>
      </c>
      <c r="BI270" s="154">
        <f>IF(N270="nulová",J270,0)</f>
        <v>0</v>
      </c>
      <c r="BJ270" s="14" t="s">
        <v>85</v>
      </c>
      <c r="BK270" s="154">
        <f>ROUND(I270*H270,2)</f>
        <v>0</v>
      </c>
      <c r="BL270" s="14" t="s">
        <v>166</v>
      </c>
      <c r="BM270" s="153" t="s">
        <v>2279</v>
      </c>
    </row>
    <row r="271" spans="2:65" s="1" customFormat="1" ht="7" customHeight="1">
      <c r="B271" s="44"/>
      <c r="C271" s="45"/>
      <c r="D271" s="45"/>
      <c r="E271" s="45"/>
      <c r="F271" s="45"/>
      <c r="G271" s="45"/>
      <c r="H271" s="45"/>
      <c r="I271" s="45"/>
      <c r="J271" s="45"/>
      <c r="K271" s="45"/>
      <c r="L271" s="29"/>
    </row>
  </sheetData>
  <autoFilter ref="C126:K270" xr:uid="{00000000-0009-0000-0000-000006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8"/>
  <sheetViews>
    <sheetView showGridLines="0" workbookViewId="0">
      <selection activeCell="J16" sqref="J16"/>
    </sheetView>
  </sheetViews>
  <sheetFormatPr baseColWidth="10" defaultColWidth="8.75" defaultRowHeight="11"/>
  <cols>
    <col min="1" max="1" width="8.25" customWidth="1"/>
    <col min="2" max="2" width="1.25" customWidth="1"/>
    <col min="3" max="3" width="4" customWidth="1"/>
    <col min="4" max="4" width="4.25" customWidth="1"/>
    <col min="5" max="5" width="17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4" t="s">
        <v>104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2:46" ht="25" customHeight="1">
      <c r="B4" s="17"/>
      <c r="D4" s="18" t="s">
        <v>108</v>
      </c>
      <c r="L4" s="17"/>
      <c r="M4" s="92" t="s">
        <v>9</v>
      </c>
      <c r="AT4" s="14" t="s">
        <v>3</v>
      </c>
    </row>
    <row r="5" spans="2:46" ht="7" customHeight="1">
      <c r="B5" s="17"/>
      <c r="L5" s="17"/>
    </row>
    <row r="6" spans="2:46" ht="12" customHeight="1">
      <c r="B6" s="17"/>
      <c r="D6" s="24" t="s">
        <v>15</v>
      </c>
      <c r="L6" s="17"/>
    </row>
    <row r="7" spans="2:46" ht="16.5" customHeight="1">
      <c r="B7" s="17"/>
      <c r="E7" s="230" t="str">
        <f>'Rekapitulácia stavby'!K6</f>
        <v>Prístavba lezeckého centra HK Neolit</v>
      </c>
      <c r="F7" s="231"/>
      <c r="G7" s="231"/>
      <c r="H7" s="231"/>
      <c r="L7" s="17"/>
    </row>
    <row r="8" spans="2:46" ht="12" customHeight="1">
      <c r="B8" s="17"/>
      <c r="D8" s="24" t="s">
        <v>109</v>
      </c>
      <c r="L8" s="17"/>
    </row>
    <row r="9" spans="2:46" s="1" customFormat="1" ht="16.5" customHeight="1">
      <c r="B9" s="29"/>
      <c r="E9" s="230" t="s">
        <v>110</v>
      </c>
      <c r="F9" s="229"/>
      <c r="G9" s="229"/>
      <c r="H9" s="229"/>
      <c r="L9" s="29"/>
    </row>
    <row r="10" spans="2:46" s="1" customFormat="1" ht="12" customHeight="1">
      <c r="B10" s="29"/>
      <c r="D10" s="24" t="s">
        <v>111</v>
      </c>
      <c r="L10" s="29"/>
    </row>
    <row r="11" spans="2:46" s="1" customFormat="1" ht="16.5" customHeight="1">
      <c r="B11" s="29"/>
      <c r="E11" s="220" t="s">
        <v>2280</v>
      </c>
      <c r="F11" s="229"/>
      <c r="G11" s="229"/>
      <c r="H11" s="229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>
      <c r="B14" s="29"/>
      <c r="D14" s="24" t="s">
        <v>19</v>
      </c>
      <c r="F14" s="22" t="s">
        <v>20</v>
      </c>
      <c r="I14" s="24" t="s">
        <v>21</v>
      </c>
      <c r="J14" s="52">
        <f>'Rekapitulácia stavby'!AN8</f>
        <v>46086</v>
      </c>
      <c r="L14" s="29"/>
    </row>
    <row r="15" spans="2:46" s="1" customFormat="1" ht="10.75" customHeight="1">
      <c r="B15" s="29"/>
      <c r="L15" s="29"/>
    </row>
    <row r="16" spans="2:46" s="1" customFormat="1" ht="12" customHeight="1">
      <c r="B16" s="29"/>
      <c r="D16" s="24" t="s">
        <v>22</v>
      </c>
      <c r="I16" s="24" t="s">
        <v>23</v>
      </c>
      <c r="J16" s="182">
        <v>42070643</v>
      </c>
      <c r="L16" s="29"/>
    </row>
    <row r="17" spans="2:12" s="1" customFormat="1" ht="18" customHeight="1">
      <c r="B17" s="29"/>
      <c r="E17" s="22" t="s">
        <v>2541</v>
      </c>
      <c r="I17" s="24" t="s">
        <v>24</v>
      </c>
      <c r="J17" s="22" t="s">
        <v>1</v>
      </c>
      <c r="L17" s="29"/>
    </row>
    <row r="18" spans="2:12" s="1" customFormat="1" ht="7" customHeight="1">
      <c r="B18" s="29"/>
      <c r="L18" s="29"/>
    </row>
    <row r="19" spans="2:12" s="1" customFormat="1" ht="12" customHeight="1">
      <c r="B19" s="29"/>
      <c r="D19" s="24" t="s">
        <v>25</v>
      </c>
      <c r="I19" s="24" t="s">
        <v>23</v>
      </c>
      <c r="J19" s="25" t="str">
        <f>'Rekapitulácia stavby'!AN13</f>
        <v>Vyplň údaj</v>
      </c>
      <c r="L19" s="29"/>
    </row>
    <row r="20" spans="2:12" s="1" customFormat="1" ht="18" customHeight="1">
      <c r="B20" s="29"/>
      <c r="E20" s="232" t="str">
        <f>'Rekapitulácia stavby'!E14</f>
        <v>Vyplň údaj</v>
      </c>
      <c r="F20" s="198"/>
      <c r="G20" s="198"/>
      <c r="H20" s="198"/>
      <c r="I20" s="24" t="s">
        <v>24</v>
      </c>
      <c r="J20" s="25" t="str">
        <f>'Rekapitulácia stavby'!AN14</f>
        <v>Vyplň údaj</v>
      </c>
      <c r="L20" s="29"/>
    </row>
    <row r="21" spans="2:12" s="1" customFormat="1" ht="7" customHeight="1">
      <c r="B21" s="29"/>
      <c r="L21" s="29"/>
    </row>
    <row r="22" spans="2:12" s="1" customFormat="1" ht="12" customHeight="1">
      <c r="B22" s="29"/>
      <c r="D22" s="24" t="s">
        <v>27</v>
      </c>
      <c r="I22" s="24" t="s">
        <v>23</v>
      </c>
      <c r="J22" s="22" t="s">
        <v>1</v>
      </c>
      <c r="L22" s="29"/>
    </row>
    <row r="23" spans="2:12" s="1" customFormat="1" ht="18" customHeight="1">
      <c r="B23" s="29"/>
      <c r="E23" s="22" t="s">
        <v>28</v>
      </c>
      <c r="I23" s="24" t="s">
        <v>24</v>
      </c>
      <c r="J23" s="22" t="s">
        <v>1</v>
      </c>
      <c r="L23" s="29"/>
    </row>
    <row r="24" spans="2:12" s="1" customFormat="1" ht="7" customHeight="1">
      <c r="B24" s="29"/>
      <c r="L24" s="29"/>
    </row>
    <row r="25" spans="2:12" s="1" customFormat="1" ht="12" customHeight="1">
      <c r="B25" s="29"/>
      <c r="D25" s="24" t="s">
        <v>30</v>
      </c>
      <c r="I25" s="24" t="s">
        <v>23</v>
      </c>
      <c r="J25" s="22" t="str">
        <f>IF('Rekapitulácia stavby'!AN19="","",'Rekapitulácia stavby'!AN19)</f>
        <v/>
      </c>
      <c r="L25" s="29"/>
    </row>
    <row r="26" spans="2:12" s="1" customFormat="1" ht="18" customHeight="1">
      <c r="B26" s="29"/>
      <c r="E26" s="22" t="str">
        <f>IF('Rekapitulácia stavby'!E20="","",'Rekapitulácia stavby'!E20)</f>
        <v xml:space="preserve"> </v>
      </c>
      <c r="I26" s="24" t="s">
        <v>24</v>
      </c>
      <c r="J26" s="22" t="str">
        <f>IF('Rekapitulácia stavby'!AN20="","",'Rekapitulácia stavby'!AN20)</f>
        <v/>
      </c>
      <c r="L26" s="29"/>
    </row>
    <row r="27" spans="2:12" s="1" customFormat="1" ht="7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7" customHeight="1">
      <c r="B30" s="29"/>
      <c r="L30" s="29"/>
    </row>
    <row r="31" spans="2:12" s="1" customFormat="1" ht="7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5" customHeight="1">
      <c r="B32" s="29"/>
      <c r="D32" s="94" t="s">
        <v>33</v>
      </c>
      <c r="J32" s="65">
        <f>ROUND(J123, 2)</f>
        <v>0</v>
      </c>
      <c r="L32" s="29"/>
    </row>
    <row r="33" spans="2:12" s="1" customFormat="1" ht="7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5" customHeight="1">
      <c r="B35" s="29"/>
      <c r="D35" s="95" t="s">
        <v>37</v>
      </c>
      <c r="E35" s="34" t="s">
        <v>38</v>
      </c>
      <c r="F35" s="96">
        <f>ROUND((SUM(BE123:BE157)),  2)</f>
        <v>0</v>
      </c>
      <c r="G35" s="97"/>
      <c r="H35" s="97"/>
      <c r="I35" s="98">
        <v>0.23</v>
      </c>
      <c r="J35" s="96">
        <f>ROUND(((SUM(BE123:BE157))*I35),  2)</f>
        <v>0</v>
      </c>
      <c r="L35" s="29"/>
    </row>
    <row r="36" spans="2:12" s="1" customFormat="1" ht="14.5" customHeight="1">
      <c r="B36" s="29"/>
      <c r="E36" s="34" t="s">
        <v>39</v>
      </c>
      <c r="F36" s="85">
        <f>ROUND((SUM(BF123:BF157)),  2)</f>
        <v>0</v>
      </c>
      <c r="I36" s="99">
        <v>0.23</v>
      </c>
      <c r="J36" s="85">
        <f>ROUND(((SUM(BF123:BF157))*I36),  2)</f>
        <v>0</v>
      </c>
      <c r="L36" s="29"/>
    </row>
    <row r="37" spans="2:12" s="1" customFormat="1" ht="14.5" hidden="1" customHeight="1">
      <c r="B37" s="29"/>
      <c r="E37" s="24" t="s">
        <v>40</v>
      </c>
      <c r="F37" s="85">
        <f>ROUND((SUM(BG123:BG157)),  2)</f>
        <v>0</v>
      </c>
      <c r="I37" s="99">
        <v>0.23</v>
      </c>
      <c r="J37" s="85">
        <f>0</f>
        <v>0</v>
      </c>
      <c r="L37" s="29"/>
    </row>
    <row r="38" spans="2:12" s="1" customFormat="1" ht="14.5" hidden="1" customHeight="1">
      <c r="B38" s="29"/>
      <c r="E38" s="24" t="s">
        <v>41</v>
      </c>
      <c r="F38" s="85">
        <f>ROUND((SUM(BH123:BH157)),  2)</f>
        <v>0</v>
      </c>
      <c r="I38" s="99">
        <v>0.23</v>
      </c>
      <c r="J38" s="85">
        <f>0</f>
        <v>0</v>
      </c>
      <c r="L38" s="29"/>
    </row>
    <row r="39" spans="2:12" s="1" customFormat="1" ht="14.5" hidden="1" customHeight="1">
      <c r="B39" s="29"/>
      <c r="E39" s="34" t="s">
        <v>42</v>
      </c>
      <c r="F39" s="96">
        <f>ROUND((SUM(BI123:BI157)),  2)</f>
        <v>0</v>
      </c>
      <c r="G39" s="97"/>
      <c r="H39" s="97"/>
      <c r="I39" s="98">
        <v>0</v>
      </c>
      <c r="J39" s="96">
        <f>0</f>
        <v>0</v>
      </c>
      <c r="L39" s="29"/>
    </row>
    <row r="40" spans="2:12" s="1" customFormat="1" ht="7" customHeight="1">
      <c r="B40" s="29"/>
      <c r="L40" s="29"/>
    </row>
    <row r="41" spans="2:12" s="1" customFormat="1" ht="25.5" customHeight="1">
      <c r="B41" s="29"/>
      <c r="C41" s="100"/>
      <c r="D41" s="101" t="s">
        <v>43</v>
      </c>
      <c r="E41" s="56"/>
      <c r="F41" s="56"/>
      <c r="G41" s="102" t="s">
        <v>44</v>
      </c>
      <c r="H41" s="103" t="s">
        <v>45</v>
      </c>
      <c r="I41" s="56"/>
      <c r="J41" s="104">
        <f>SUM(J32:J39)</f>
        <v>0</v>
      </c>
      <c r="K41" s="105"/>
      <c r="L41" s="29"/>
    </row>
    <row r="42" spans="2:12" s="1" customFormat="1" ht="14.5" customHeight="1">
      <c r="B42" s="29"/>
      <c r="L42" s="29"/>
    </row>
    <row r="43" spans="2:12" ht="14.5" customHeight="1">
      <c r="B43" s="17"/>
      <c r="L43" s="17"/>
    </row>
    <row r="44" spans="2:12" ht="14.5" customHeight="1">
      <c r="B44" s="17"/>
      <c r="L44" s="17"/>
    </row>
    <row r="45" spans="2:12" ht="14.5" customHeight="1">
      <c r="B45" s="17"/>
      <c r="L45" s="17"/>
    </row>
    <row r="46" spans="2:12" ht="14.5" customHeight="1">
      <c r="B46" s="17"/>
      <c r="L46" s="17"/>
    </row>
    <row r="47" spans="2:12" ht="14.5" customHeight="1">
      <c r="B47" s="17"/>
      <c r="L47" s="17"/>
    </row>
    <row r="48" spans="2:12" ht="14.5" customHeight="1">
      <c r="B48" s="17"/>
      <c r="L48" s="17"/>
    </row>
    <row r="49" spans="2:12" ht="14.5" customHeight="1">
      <c r="B49" s="17"/>
      <c r="L49" s="17"/>
    </row>
    <row r="50" spans="2:12" s="1" customFormat="1" ht="14.5" customHeight="1">
      <c r="B50" s="29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">
      <c r="B61" s="29"/>
      <c r="D61" s="43" t="s">
        <v>48</v>
      </c>
      <c r="E61" s="31"/>
      <c r="F61" s="106" t="s">
        <v>49</v>
      </c>
      <c r="G61" s="43" t="s">
        <v>48</v>
      </c>
      <c r="H61" s="31"/>
      <c r="I61" s="31"/>
      <c r="J61" s="10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">
      <c r="B65" s="29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">
      <c r="B76" s="29"/>
      <c r="D76" s="43" t="s">
        <v>48</v>
      </c>
      <c r="E76" s="31"/>
      <c r="F76" s="106" t="s">
        <v>49</v>
      </c>
      <c r="G76" s="43" t="s">
        <v>48</v>
      </c>
      <c r="H76" s="31"/>
      <c r="I76" s="31"/>
      <c r="J76" s="107" t="s">
        <v>49</v>
      </c>
      <c r="K76" s="31"/>
      <c r="L76" s="29"/>
    </row>
    <row r="77" spans="2:12" s="1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5" customHeight="1">
      <c r="B82" s="29"/>
      <c r="C82" s="18" t="s">
        <v>113</v>
      </c>
      <c r="L82" s="29"/>
    </row>
    <row r="83" spans="2:12" s="1" customFormat="1" ht="7" customHeight="1">
      <c r="B83" s="29"/>
      <c r="L83" s="29"/>
    </row>
    <row r="84" spans="2:12" s="1" customFormat="1" ht="12" customHeight="1">
      <c r="B84" s="29"/>
      <c r="C84" s="24" t="s">
        <v>15</v>
      </c>
      <c r="L84" s="29"/>
    </row>
    <row r="85" spans="2:12" s="1" customFormat="1" ht="16.5" customHeight="1">
      <c r="B85" s="29"/>
      <c r="E85" s="230" t="str">
        <f>E7</f>
        <v>Prístavba lezeckého centra HK Neolit</v>
      </c>
      <c r="F85" s="231"/>
      <c r="G85" s="231"/>
      <c r="H85" s="231"/>
      <c r="L85" s="29"/>
    </row>
    <row r="86" spans="2:12" ht="12" customHeight="1">
      <c r="B86" s="17"/>
      <c r="C86" s="24" t="s">
        <v>109</v>
      </c>
      <c r="L86" s="17"/>
    </row>
    <row r="87" spans="2:12" s="1" customFormat="1" ht="16.5" customHeight="1">
      <c r="B87" s="29"/>
      <c r="E87" s="230" t="s">
        <v>110</v>
      </c>
      <c r="F87" s="229"/>
      <c r="G87" s="229"/>
      <c r="H87" s="229"/>
      <c r="L87" s="29"/>
    </row>
    <row r="88" spans="2:12" s="1" customFormat="1" ht="12" customHeight="1">
      <c r="B88" s="29"/>
      <c r="C88" s="24" t="s">
        <v>111</v>
      </c>
      <c r="L88" s="29"/>
    </row>
    <row r="89" spans="2:12" s="1" customFormat="1" ht="16.5" customHeight="1">
      <c r="B89" s="29"/>
      <c r="E89" s="220" t="str">
        <f>E11</f>
        <v>SO 02-7 - Slaboprúd a rozhlas</v>
      </c>
      <c r="F89" s="229"/>
      <c r="G89" s="229"/>
      <c r="H89" s="229"/>
      <c r="L89" s="29"/>
    </row>
    <row r="90" spans="2:12" s="1" customFormat="1" ht="7" customHeight="1">
      <c r="B90" s="29"/>
      <c r="L90" s="29"/>
    </row>
    <row r="91" spans="2:12" s="1" customFormat="1" ht="12" customHeight="1">
      <c r="B91" s="29"/>
      <c r="C91" s="24" t="s">
        <v>19</v>
      </c>
      <c r="F91" s="22" t="str">
        <f>F14</f>
        <v>Martin</v>
      </c>
      <c r="I91" s="24" t="s">
        <v>21</v>
      </c>
      <c r="J91" s="52">
        <f>IF(J14="","",J14)</f>
        <v>46086</v>
      </c>
      <c r="L91" s="29"/>
    </row>
    <row r="92" spans="2:12" s="1" customFormat="1" ht="7" customHeight="1">
      <c r="B92" s="29"/>
      <c r="L92" s="29"/>
    </row>
    <row r="93" spans="2:12" s="1" customFormat="1" ht="15.25" customHeight="1">
      <c r="B93" s="29"/>
      <c r="C93" s="24" t="s">
        <v>22</v>
      </c>
      <c r="F93" s="22" t="str">
        <f>E17</f>
        <v>Horolezecký klub NEOLIT, o.z.</v>
      </c>
      <c r="I93" s="24" t="s">
        <v>27</v>
      </c>
      <c r="J93" s="27" t="str">
        <f>E23</f>
        <v>Hplus a.s.</v>
      </c>
      <c r="L93" s="29"/>
    </row>
    <row r="94" spans="2:12" s="1" customFormat="1" ht="15.25" customHeight="1">
      <c r="B94" s="29"/>
      <c r="C94" s="24" t="s">
        <v>25</v>
      </c>
      <c r="F94" s="22" t="str">
        <f>IF(E20="","",E20)</f>
        <v>Vyplň údaj</v>
      </c>
      <c r="I94" s="24" t="s">
        <v>30</v>
      </c>
      <c r="J94" s="27" t="str">
        <f>E26</f>
        <v xml:space="preserve"> </v>
      </c>
      <c r="L94" s="29"/>
    </row>
    <row r="95" spans="2:12" s="1" customFormat="1" ht="10.25" customHeight="1">
      <c r="B95" s="29"/>
      <c r="L95" s="29"/>
    </row>
    <row r="96" spans="2:12" s="1" customFormat="1" ht="29.25" customHeight="1">
      <c r="B96" s="29"/>
      <c r="C96" s="108" t="s">
        <v>114</v>
      </c>
      <c r="D96" s="100"/>
      <c r="E96" s="100"/>
      <c r="F96" s="100"/>
      <c r="G96" s="100"/>
      <c r="H96" s="100"/>
      <c r="I96" s="100"/>
      <c r="J96" s="109" t="s">
        <v>115</v>
      </c>
      <c r="K96" s="100"/>
      <c r="L96" s="29"/>
    </row>
    <row r="97" spans="2:47" s="1" customFormat="1" ht="10.25" customHeight="1">
      <c r="B97" s="29"/>
      <c r="L97" s="29"/>
    </row>
    <row r="98" spans="2:47" s="1" customFormat="1" ht="22.75" customHeight="1">
      <c r="B98" s="29"/>
      <c r="C98" s="110" t="s">
        <v>116</v>
      </c>
      <c r="J98" s="65">
        <f>J123</f>
        <v>0</v>
      </c>
      <c r="L98" s="29"/>
      <c r="AU98" s="14" t="s">
        <v>117</v>
      </c>
    </row>
    <row r="99" spans="2:47" s="8" customFormat="1" ht="25" customHeight="1">
      <c r="B99" s="111"/>
      <c r="D99" s="112" t="s">
        <v>143</v>
      </c>
      <c r="E99" s="113"/>
      <c r="F99" s="113"/>
      <c r="G99" s="113"/>
      <c r="H99" s="113"/>
      <c r="I99" s="113"/>
      <c r="J99" s="114">
        <f>J124</f>
        <v>0</v>
      </c>
      <c r="L99" s="111"/>
    </row>
    <row r="100" spans="2:47" s="9" customFormat="1" ht="20" customHeight="1">
      <c r="B100" s="115"/>
      <c r="D100" s="116" t="s">
        <v>2281</v>
      </c>
      <c r="E100" s="117"/>
      <c r="F100" s="117"/>
      <c r="G100" s="117"/>
      <c r="H100" s="117"/>
      <c r="I100" s="117"/>
      <c r="J100" s="118">
        <f>J125</f>
        <v>0</v>
      </c>
      <c r="L100" s="115"/>
    </row>
    <row r="101" spans="2:47" s="9" customFormat="1" ht="20" customHeight="1">
      <c r="B101" s="115"/>
      <c r="D101" s="116" t="s">
        <v>2282</v>
      </c>
      <c r="E101" s="117"/>
      <c r="F101" s="117"/>
      <c r="G101" s="117"/>
      <c r="H101" s="117"/>
      <c r="I101" s="117"/>
      <c r="J101" s="118">
        <f>J155</f>
        <v>0</v>
      </c>
      <c r="L101" s="115"/>
    </row>
    <row r="102" spans="2:47" s="1" customFormat="1" ht="21.75" customHeight="1">
      <c r="B102" s="29"/>
      <c r="L102" s="29"/>
    </row>
    <row r="103" spans="2:47" s="1" customFormat="1" ht="7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29"/>
    </row>
    <row r="107" spans="2:47" s="1" customFormat="1" ht="7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29"/>
    </row>
    <row r="108" spans="2:47" s="1" customFormat="1" ht="25" customHeight="1">
      <c r="B108" s="29"/>
      <c r="C108" s="18" t="s">
        <v>146</v>
      </c>
      <c r="L108" s="29"/>
    </row>
    <row r="109" spans="2:47" s="1" customFormat="1" ht="7" customHeight="1">
      <c r="B109" s="29"/>
      <c r="L109" s="29"/>
    </row>
    <row r="110" spans="2:47" s="1" customFormat="1" ht="12" customHeight="1">
      <c r="B110" s="29"/>
      <c r="C110" s="24" t="s">
        <v>15</v>
      </c>
      <c r="L110" s="29"/>
    </row>
    <row r="111" spans="2:47" s="1" customFormat="1" ht="16.5" customHeight="1">
      <c r="B111" s="29"/>
      <c r="E111" s="230" t="str">
        <f>E7</f>
        <v>Prístavba lezeckého centra HK Neolit</v>
      </c>
      <c r="F111" s="231"/>
      <c r="G111" s="231"/>
      <c r="H111" s="231"/>
      <c r="L111" s="29"/>
    </row>
    <row r="112" spans="2:47" ht="12" customHeight="1">
      <c r="B112" s="17"/>
      <c r="C112" s="24" t="s">
        <v>109</v>
      </c>
      <c r="L112" s="17"/>
    </row>
    <row r="113" spans="2:65" s="1" customFormat="1" ht="16.5" customHeight="1">
      <c r="B113" s="29"/>
      <c r="E113" s="230" t="s">
        <v>110</v>
      </c>
      <c r="F113" s="229"/>
      <c r="G113" s="229"/>
      <c r="H113" s="229"/>
      <c r="L113" s="29"/>
    </row>
    <row r="114" spans="2:65" s="1" customFormat="1" ht="12" customHeight="1">
      <c r="B114" s="29"/>
      <c r="C114" s="24" t="s">
        <v>111</v>
      </c>
      <c r="L114" s="29"/>
    </row>
    <row r="115" spans="2:65" s="1" customFormat="1" ht="16.5" customHeight="1">
      <c r="B115" s="29"/>
      <c r="E115" s="220" t="str">
        <f>E11</f>
        <v>SO 02-7 - Slaboprúd a rozhlas</v>
      </c>
      <c r="F115" s="229"/>
      <c r="G115" s="229"/>
      <c r="H115" s="229"/>
      <c r="L115" s="29"/>
    </row>
    <row r="116" spans="2:65" s="1" customFormat="1" ht="7" customHeight="1">
      <c r="B116" s="29"/>
      <c r="L116" s="29"/>
    </row>
    <row r="117" spans="2:65" s="1" customFormat="1" ht="12" customHeight="1">
      <c r="B117" s="29"/>
      <c r="C117" s="24" t="s">
        <v>19</v>
      </c>
      <c r="F117" s="22" t="str">
        <f>F14</f>
        <v>Martin</v>
      </c>
      <c r="I117" s="24" t="s">
        <v>21</v>
      </c>
      <c r="J117" s="52">
        <f>IF(J14="","",J14)</f>
        <v>46086</v>
      </c>
      <c r="L117" s="29"/>
    </row>
    <row r="118" spans="2:65" s="1" customFormat="1" ht="7" customHeight="1">
      <c r="B118" s="29"/>
      <c r="L118" s="29"/>
    </row>
    <row r="119" spans="2:65" s="1" customFormat="1" ht="15.25" customHeight="1">
      <c r="B119" s="29"/>
      <c r="C119" s="24" t="s">
        <v>22</v>
      </c>
      <c r="F119" s="22" t="str">
        <f>E17</f>
        <v>Horolezecký klub NEOLIT, o.z.</v>
      </c>
      <c r="I119" s="24" t="s">
        <v>27</v>
      </c>
      <c r="J119" s="27" t="str">
        <f>E23</f>
        <v>Hplus a.s.</v>
      </c>
      <c r="L119" s="29"/>
    </row>
    <row r="120" spans="2:65" s="1" customFormat="1" ht="15.25" customHeight="1">
      <c r="B120" s="29"/>
      <c r="C120" s="24" t="s">
        <v>25</v>
      </c>
      <c r="F120" s="22" t="str">
        <f>IF(E20="","",E20)</f>
        <v>Vyplň údaj</v>
      </c>
      <c r="I120" s="24" t="s">
        <v>30</v>
      </c>
      <c r="J120" s="27" t="str">
        <f>E26</f>
        <v xml:space="preserve"> </v>
      </c>
      <c r="L120" s="29"/>
    </row>
    <row r="121" spans="2:65" s="1" customFormat="1" ht="10.25" customHeight="1">
      <c r="B121" s="29"/>
      <c r="L121" s="29"/>
    </row>
    <row r="122" spans="2:65" s="10" customFormat="1" ht="29.25" customHeight="1">
      <c r="B122" s="119"/>
      <c r="C122" s="120" t="s">
        <v>147</v>
      </c>
      <c r="D122" s="121" t="s">
        <v>58</v>
      </c>
      <c r="E122" s="121" t="s">
        <v>54</v>
      </c>
      <c r="F122" s="121" t="s">
        <v>55</v>
      </c>
      <c r="G122" s="121" t="s">
        <v>148</v>
      </c>
      <c r="H122" s="121" t="s">
        <v>149</v>
      </c>
      <c r="I122" s="121" t="s">
        <v>150</v>
      </c>
      <c r="J122" s="122" t="s">
        <v>115</v>
      </c>
      <c r="K122" s="123" t="s">
        <v>151</v>
      </c>
      <c r="L122" s="119"/>
      <c r="M122" s="58" t="s">
        <v>1</v>
      </c>
      <c r="N122" s="59" t="s">
        <v>37</v>
      </c>
      <c r="O122" s="59" t="s">
        <v>152</v>
      </c>
      <c r="P122" s="59" t="s">
        <v>153</v>
      </c>
      <c r="Q122" s="59" t="s">
        <v>154</v>
      </c>
      <c r="R122" s="59" t="s">
        <v>155</v>
      </c>
      <c r="S122" s="59" t="s">
        <v>156</v>
      </c>
      <c r="T122" s="60" t="s">
        <v>157</v>
      </c>
    </row>
    <row r="123" spans="2:65" s="1" customFormat="1" ht="22.75" customHeight="1">
      <c r="B123" s="29"/>
      <c r="C123" s="63" t="s">
        <v>116</v>
      </c>
      <c r="J123" s="124">
        <f>BK123</f>
        <v>0</v>
      </c>
      <c r="L123" s="29"/>
      <c r="M123" s="61"/>
      <c r="N123" s="53"/>
      <c r="O123" s="53"/>
      <c r="P123" s="125">
        <f>P124</f>
        <v>0</v>
      </c>
      <c r="Q123" s="53"/>
      <c r="R123" s="125">
        <f>R124</f>
        <v>0</v>
      </c>
      <c r="S123" s="53"/>
      <c r="T123" s="126">
        <f>T124</f>
        <v>0</v>
      </c>
      <c r="AT123" s="14" t="s">
        <v>72</v>
      </c>
      <c r="AU123" s="14" t="s">
        <v>117</v>
      </c>
      <c r="BK123" s="127">
        <f>BK124</f>
        <v>0</v>
      </c>
    </row>
    <row r="124" spans="2:65" s="11" customFormat="1" ht="26" customHeight="1">
      <c r="B124" s="128"/>
      <c r="D124" s="129" t="s">
        <v>72</v>
      </c>
      <c r="E124" s="130" t="s">
        <v>220</v>
      </c>
      <c r="F124" s="130" t="s">
        <v>937</v>
      </c>
      <c r="I124" s="131"/>
      <c r="J124" s="132">
        <f>BK124</f>
        <v>0</v>
      </c>
      <c r="L124" s="128"/>
      <c r="M124" s="133"/>
      <c r="P124" s="134">
        <f>P125+P155</f>
        <v>0</v>
      </c>
      <c r="R124" s="134">
        <f>R125+R155</f>
        <v>0</v>
      </c>
      <c r="T124" s="135">
        <f>T125+T155</f>
        <v>0</v>
      </c>
      <c r="AR124" s="129" t="s">
        <v>171</v>
      </c>
      <c r="AT124" s="136" t="s">
        <v>72</v>
      </c>
      <c r="AU124" s="136" t="s">
        <v>73</v>
      </c>
      <c r="AY124" s="129" t="s">
        <v>160</v>
      </c>
      <c r="BK124" s="137">
        <f>BK125+BK155</f>
        <v>0</v>
      </c>
    </row>
    <row r="125" spans="2:65" s="11" customFormat="1" ht="22.75" customHeight="1">
      <c r="B125" s="128"/>
      <c r="D125" s="129" t="s">
        <v>72</v>
      </c>
      <c r="E125" s="138" t="s">
        <v>2283</v>
      </c>
      <c r="F125" s="138" t="s">
        <v>2284</v>
      </c>
      <c r="I125" s="131"/>
      <c r="J125" s="139">
        <f>BK125</f>
        <v>0</v>
      </c>
      <c r="L125" s="128"/>
      <c r="M125" s="133"/>
      <c r="P125" s="134">
        <f>SUM(P126:P154)</f>
        <v>0</v>
      </c>
      <c r="R125" s="134">
        <f>SUM(R126:R154)</f>
        <v>0</v>
      </c>
      <c r="T125" s="135">
        <f>SUM(T126:T154)</f>
        <v>0</v>
      </c>
      <c r="AR125" s="129" t="s">
        <v>171</v>
      </c>
      <c r="AT125" s="136" t="s">
        <v>72</v>
      </c>
      <c r="AU125" s="136" t="s">
        <v>80</v>
      </c>
      <c r="AY125" s="129" t="s">
        <v>160</v>
      </c>
      <c r="BK125" s="137">
        <f>SUM(BK126:BK154)</f>
        <v>0</v>
      </c>
    </row>
    <row r="126" spans="2:65" s="1" customFormat="1" ht="24.25" customHeight="1">
      <c r="B126" s="140"/>
      <c r="C126" s="141" t="s">
        <v>80</v>
      </c>
      <c r="D126" s="141" t="s">
        <v>162</v>
      </c>
      <c r="E126" s="142" t="s">
        <v>2285</v>
      </c>
      <c r="F126" s="143" t="s">
        <v>2286</v>
      </c>
      <c r="G126" s="144" t="s">
        <v>253</v>
      </c>
      <c r="H126" s="145">
        <v>300</v>
      </c>
      <c r="I126" s="146"/>
      <c r="J126" s="147">
        <f t="shared" ref="J126:J154" si="0">ROUND(I126*H126,2)</f>
        <v>0</v>
      </c>
      <c r="K126" s="148"/>
      <c r="L126" s="29"/>
      <c r="M126" s="149" t="s">
        <v>1</v>
      </c>
      <c r="N126" s="150" t="s">
        <v>39</v>
      </c>
      <c r="P126" s="151">
        <f t="shared" ref="P126:P154" si="1">O126*H126</f>
        <v>0</v>
      </c>
      <c r="Q126" s="151">
        <v>0</v>
      </c>
      <c r="R126" s="151">
        <f t="shared" ref="R126:R154" si="2">Q126*H126</f>
        <v>0</v>
      </c>
      <c r="S126" s="151">
        <v>0</v>
      </c>
      <c r="T126" s="152">
        <f t="shared" ref="T126:T154" si="3">S126*H126</f>
        <v>0</v>
      </c>
      <c r="AR126" s="153" t="s">
        <v>423</v>
      </c>
      <c r="AT126" s="153" t="s">
        <v>162</v>
      </c>
      <c r="AU126" s="153" t="s">
        <v>85</v>
      </c>
      <c r="AY126" s="14" t="s">
        <v>160</v>
      </c>
      <c r="BE126" s="154">
        <f t="shared" ref="BE126:BE154" si="4">IF(N126="základná",J126,0)</f>
        <v>0</v>
      </c>
      <c r="BF126" s="154">
        <f t="shared" ref="BF126:BF154" si="5">IF(N126="znížená",J126,0)</f>
        <v>0</v>
      </c>
      <c r="BG126" s="154">
        <f t="shared" ref="BG126:BG154" si="6">IF(N126="zákl. prenesená",J126,0)</f>
        <v>0</v>
      </c>
      <c r="BH126" s="154">
        <f t="shared" ref="BH126:BH154" si="7">IF(N126="zníž. prenesená",J126,0)</f>
        <v>0</v>
      </c>
      <c r="BI126" s="154">
        <f t="shared" ref="BI126:BI154" si="8">IF(N126="nulová",J126,0)</f>
        <v>0</v>
      </c>
      <c r="BJ126" s="14" t="s">
        <v>85</v>
      </c>
      <c r="BK126" s="154">
        <f t="shared" ref="BK126:BK154" si="9">ROUND(I126*H126,2)</f>
        <v>0</v>
      </c>
      <c r="BL126" s="14" t="s">
        <v>423</v>
      </c>
      <c r="BM126" s="153" t="s">
        <v>2287</v>
      </c>
    </row>
    <row r="127" spans="2:65" s="1" customFormat="1" ht="16.5" customHeight="1">
      <c r="B127" s="140"/>
      <c r="C127" s="155" t="s">
        <v>85</v>
      </c>
      <c r="D127" s="155" t="s">
        <v>220</v>
      </c>
      <c r="E127" s="156" t="s">
        <v>2288</v>
      </c>
      <c r="F127" s="157" t="s">
        <v>2289</v>
      </c>
      <c r="G127" s="158" t="s">
        <v>253</v>
      </c>
      <c r="H127" s="159">
        <v>300</v>
      </c>
      <c r="I127" s="160"/>
      <c r="J127" s="161">
        <f t="shared" si="0"/>
        <v>0</v>
      </c>
      <c r="K127" s="162"/>
      <c r="L127" s="163"/>
      <c r="M127" s="164" t="s">
        <v>1</v>
      </c>
      <c r="N127" s="165" t="s">
        <v>39</v>
      </c>
      <c r="P127" s="151">
        <f t="shared" si="1"/>
        <v>0</v>
      </c>
      <c r="Q127" s="151">
        <v>0</v>
      </c>
      <c r="R127" s="151">
        <f t="shared" si="2"/>
        <v>0</v>
      </c>
      <c r="S127" s="151">
        <v>0</v>
      </c>
      <c r="T127" s="152">
        <f t="shared" si="3"/>
        <v>0</v>
      </c>
      <c r="AR127" s="153" t="s">
        <v>948</v>
      </c>
      <c r="AT127" s="153" t="s">
        <v>220</v>
      </c>
      <c r="AU127" s="153" t="s">
        <v>85</v>
      </c>
      <c r="AY127" s="14" t="s">
        <v>160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4" t="s">
        <v>85</v>
      </c>
      <c r="BK127" s="154">
        <f t="shared" si="9"/>
        <v>0</v>
      </c>
      <c r="BL127" s="14" t="s">
        <v>423</v>
      </c>
      <c r="BM127" s="153" t="s">
        <v>2290</v>
      </c>
    </row>
    <row r="128" spans="2:65" s="1" customFormat="1" ht="24.25" customHeight="1">
      <c r="B128" s="140"/>
      <c r="C128" s="141" t="s">
        <v>171</v>
      </c>
      <c r="D128" s="141" t="s">
        <v>162</v>
      </c>
      <c r="E128" s="142" t="s">
        <v>2291</v>
      </c>
      <c r="F128" s="143" t="s">
        <v>2292</v>
      </c>
      <c r="G128" s="144" t="s">
        <v>269</v>
      </c>
      <c r="H128" s="145">
        <v>1050</v>
      </c>
      <c r="I128" s="146"/>
      <c r="J128" s="147">
        <f t="shared" si="0"/>
        <v>0</v>
      </c>
      <c r="K128" s="148"/>
      <c r="L128" s="29"/>
      <c r="M128" s="149" t="s">
        <v>1</v>
      </c>
      <c r="N128" s="150" t="s">
        <v>39</v>
      </c>
      <c r="P128" s="151">
        <f t="shared" si="1"/>
        <v>0</v>
      </c>
      <c r="Q128" s="151">
        <v>0</v>
      </c>
      <c r="R128" s="151">
        <f t="shared" si="2"/>
        <v>0</v>
      </c>
      <c r="S128" s="151">
        <v>0</v>
      </c>
      <c r="T128" s="152">
        <f t="shared" si="3"/>
        <v>0</v>
      </c>
      <c r="AR128" s="153" t="s">
        <v>423</v>
      </c>
      <c r="AT128" s="153" t="s">
        <v>162</v>
      </c>
      <c r="AU128" s="153" t="s">
        <v>85</v>
      </c>
      <c r="AY128" s="14" t="s">
        <v>160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4" t="s">
        <v>85</v>
      </c>
      <c r="BK128" s="154">
        <f t="shared" si="9"/>
        <v>0</v>
      </c>
      <c r="BL128" s="14" t="s">
        <v>423</v>
      </c>
      <c r="BM128" s="153" t="s">
        <v>2293</v>
      </c>
    </row>
    <row r="129" spans="2:65" s="1" customFormat="1" ht="16.5" customHeight="1">
      <c r="B129" s="140"/>
      <c r="C129" s="155" t="s">
        <v>166</v>
      </c>
      <c r="D129" s="155" t="s">
        <v>220</v>
      </c>
      <c r="E129" s="156" t="s">
        <v>2294</v>
      </c>
      <c r="F129" s="157" t="s">
        <v>2295</v>
      </c>
      <c r="G129" s="158" t="s">
        <v>269</v>
      </c>
      <c r="H129" s="159">
        <v>1050</v>
      </c>
      <c r="I129" s="160"/>
      <c r="J129" s="161">
        <f t="shared" si="0"/>
        <v>0</v>
      </c>
      <c r="K129" s="162"/>
      <c r="L129" s="163"/>
      <c r="M129" s="164" t="s">
        <v>1</v>
      </c>
      <c r="N129" s="165" t="s">
        <v>39</v>
      </c>
      <c r="P129" s="151">
        <f t="shared" si="1"/>
        <v>0</v>
      </c>
      <c r="Q129" s="151">
        <v>0</v>
      </c>
      <c r="R129" s="151">
        <f t="shared" si="2"/>
        <v>0</v>
      </c>
      <c r="S129" s="151">
        <v>0</v>
      </c>
      <c r="T129" s="152">
        <f t="shared" si="3"/>
        <v>0</v>
      </c>
      <c r="AR129" s="153" t="s">
        <v>948</v>
      </c>
      <c r="AT129" s="153" t="s">
        <v>220</v>
      </c>
      <c r="AU129" s="153" t="s">
        <v>85</v>
      </c>
      <c r="AY129" s="14" t="s">
        <v>160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4" t="s">
        <v>85</v>
      </c>
      <c r="BK129" s="154">
        <f t="shared" si="9"/>
        <v>0</v>
      </c>
      <c r="BL129" s="14" t="s">
        <v>423</v>
      </c>
      <c r="BM129" s="153" t="s">
        <v>2296</v>
      </c>
    </row>
    <row r="130" spans="2:65" s="1" customFormat="1" ht="16.5" customHeight="1">
      <c r="B130" s="140"/>
      <c r="C130" s="155" t="s">
        <v>178</v>
      </c>
      <c r="D130" s="155" t="s">
        <v>220</v>
      </c>
      <c r="E130" s="156" t="s">
        <v>2297</v>
      </c>
      <c r="F130" s="157" t="s">
        <v>2298</v>
      </c>
      <c r="G130" s="158" t="s">
        <v>269</v>
      </c>
      <c r="H130" s="159">
        <v>1050</v>
      </c>
      <c r="I130" s="160"/>
      <c r="J130" s="161">
        <f t="shared" si="0"/>
        <v>0</v>
      </c>
      <c r="K130" s="162"/>
      <c r="L130" s="163"/>
      <c r="M130" s="164" t="s">
        <v>1</v>
      </c>
      <c r="N130" s="165" t="s">
        <v>39</v>
      </c>
      <c r="P130" s="151">
        <f t="shared" si="1"/>
        <v>0</v>
      </c>
      <c r="Q130" s="151">
        <v>0</v>
      </c>
      <c r="R130" s="151">
        <f t="shared" si="2"/>
        <v>0</v>
      </c>
      <c r="S130" s="151">
        <v>0</v>
      </c>
      <c r="T130" s="152">
        <f t="shared" si="3"/>
        <v>0</v>
      </c>
      <c r="AR130" s="153" t="s">
        <v>948</v>
      </c>
      <c r="AT130" s="153" t="s">
        <v>220</v>
      </c>
      <c r="AU130" s="153" t="s">
        <v>85</v>
      </c>
      <c r="AY130" s="14" t="s">
        <v>160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4" t="s">
        <v>85</v>
      </c>
      <c r="BK130" s="154">
        <f t="shared" si="9"/>
        <v>0</v>
      </c>
      <c r="BL130" s="14" t="s">
        <v>423</v>
      </c>
      <c r="BM130" s="153" t="s">
        <v>2299</v>
      </c>
    </row>
    <row r="131" spans="2:65" s="1" customFormat="1" ht="24.25" customHeight="1">
      <c r="B131" s="140"/>
      <c r="C131" s="141" t="s">
        <v>182</v>
      </c>
      <c r="D131" s="141" t="s">
        <v>162</v>
      </c>
      <c r="E131" s="142" t="s">
        <v>2300</v>
      </c>
      <c r="F131" s="143" t="s">
        <v>2301</v>
      </c>
      <c r="G131" s="144" t="s">
        <v>227</v>
      </c>
      <c r="H131" s="145">
        <v>1</v>
      </c>
      <c r="I131" s="146"/>
      <c r="J131" s="147">
        <f t="shared" si="0"/>
        <v>0</v>
      </c>
      <c r="K131" s="148"/>
      <c r="L131" s="29"/>
      <c r="M131" s="149" t="s">
        <v>1</v>
      </c>
      <c r="N131" s="150" t="s">
        <v>39</v>
      </c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AR131" s="153" t="s">
        <v>423</v>
      </c>
      <c r="AT131" s="153" t="s">
        <v>162</v>
      </c>
      <c r="AU131" s="153" t="s">
        <v>85</v>
      </c>
      <c r="AY131" s="14" t="s">
        <v>160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4" t="s">
        <v>85</v>
      </c>
      <c r="BK131" s="154">
        <f t="shared" si="9"/>
        <v>0</v>
      </c>
      <c r="BL131" s="14" t="s">
        <v>423</v>
      </c>
      <c r="BM131" s="153" t="s">
        <v>2302</v>
      </c>
    </row>
    <row r="132" spans="2:65" s="1" customFormat="1" ht="24.25" customHeight="1">
      <c r="B132" s="140"/>
      <c r="C132" s="155" t="s">
        <v>186</v>
      </c>
      <c r="D132" s="155" t="s">
        <v>220</v>
      </c>
      <c r="E132" s="156" t="s">
        <v>2303</v>
      </c>
      <c r="F132" s="157" t="s">
        <v>2304</v>
      </c>
      <c r="G132" s="158" t="s">
        <v>269</v>
      </c>
      <c r="H132" s="159">
        <v>1</v>
      </c>
      <c r="I132" s="160"/>
      <c r="J132" s="161">
        <f t="shared" si="0"/>
        <v>0</v>
      </c>
      <c r="K132" s="162"/>
      <c r="L132" s="163"/>
      <c r="M132" s="164" t="s">
        <v>1</v>
      </c>
      <c r="N132" s="165" t="s">
        <v>39</v>
      </c>
      <c r="P132" s="151">
        <f t="shared" si="1"/>
        <v>0</v>
      </c>
      <c r="Q132" s="151">
        <v>0</v>
      </c>
      <c r="R132" s="151">
        <f t="shared" si="2"/>
        <v>0</v>
      </c>
      <c r="S132" s="151">
        <v>0</v>
      </c>
      <c r="T132" s="152">
        <f t="shared" si="3"/>
        <v>0</v>
      </c>
      <c r="AR132" s="153" t="s">
        <v>948</v>
      </c>
      <c r="AT132" s="153" t="s">
        <v>220</v>
      </c>
      <c r="AU132" s="153" t="s">
        <v>85</v>
      </c>
      <c r="AY132" s="14" t="s">
        <v>160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4" t="s">
        <v>85</v>
      </c>
      <c r="BK132" s="154">
        <f t="shared" si="9"/>
        <v>0</v>
      </c>
      <c r="BL132" s="14" t="s">
        <v>423</v>
      </c>
      <c r="BM132" s="153" t="s">
        <v>2305</v>
      </c>
    </row>
    <row r="133" spans="2:65" s="1" customFormat="1" ht="24.25" customHeight="1">
      <c r="B133" s="140"/>
      <c r="C133" s="155" t="s">
        <v>190</v>
      </c>
      <c r="D133" s="155" t="s">
        <v>220</v>
      </c>
      <c r="E133" s="156" t="s">
        <v>2306</v>
      </c>
      <c r="F133" s="157" t="s">
        <v>2307</v>
      </c>
      <c r="G133" s="158" t="s">
        <v>269</v>
      </c>
      <c r="H133" s="159">
        <v>1</v>
      </c>
      <c r="I133" s="160"/>
      <c r="J133" s="161">
        <f t="shared" si="0"/>
        <v>0</v>
      </c>
      <c r="K133" s="162"/>
      <c r="L133" s="163"/>
      <c r="M133" s="164" t="s">
        <v>1</v>
      </c>
      <c r="N133" s="165" t="s">
        <v>39</v>
      </c>
      <c r="P133" s="151">
        <f t="shared" si="1"/>
        <v>0</v>
      </c>
      <c r="Q133" s="151">
        <v>0</v>
      </c>
      <c r="R133" s="151">
        <f t="shared" si="2"/>
        <v>0</v>
      </c>
      <c r="S133" s="151">
        <v>0</v>
      </c>
      <c r="T133" s="152">
        <f t="shared" si="3"/>
        <v>0</v>
      </c>
      <c r="AR133" s="153" t="s">
        <v>948</v>
      </c>
      <c r="AT133" s="153" t="s">
        <v>220</v>
      </c>
      <c r="AU133" s="153" t="s">
        <v>85</v>
      </c>
      <c r="AY133" s="14" t="s">
        <v>160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4" t="s">
        <v>85</v>
      </c>
      <c r="BK133" s="154">
        <f t="shared" si="9"/>
        <v>0</v>
      </c>
      <c r="BL133" s="14" t="s">
        <v>423</v>
      </c>
      <c r="BM133" s="153" t="s">
        <v>2308</v>
      </c>
    </row>
    <row r="134" spans="2:65" s="1" customFormat="1" ht="16.5" customHeight="1">
      <c r="B134" s="140"/>
      <c r="C134" s="155" t="s">
        <v>194</v>
      </c>
      <c r="D134" s="155" t="s">
        <v>220</v>
      </c>
      <c r="E134" s="156" t="s">
        <v>2309</v>
      </c>
      <c r="F134" s="157" t="s">
        <v>2310</v>
      </c>
      <c r="G134" s="158" t="s">
        <v>269</v>
      </c>
      <c r="H134" s="159">
        <v>20</v>
      </c>
      <c r="I134" s="160"/>
      <c r="J134" s="161">
        <f t="shared" si="0"/>
        <v>0</v>
      </c>
      <c r="K134" s="162"/>
      <c r="L134" s="163"/>
      <c r="M134" s="164" t="s">
        <v>1</v>
      </c>
      <c r="N134" s="165" t="s">
        <v>39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948</v>
      </c>
      <c r="AT134" s="153" t="s">
        <v>220</v>
      </c>
      <c r="AU134" s="153" t="s">
        <v>85</v>
      </c>
      <c r="AY134" s="14" t="s">
        <v>160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4" t="s">
        <v>85</v>
      </c>
      <c r="BK134" s="154">
        <f t="shared" si="9"/>
        <v>0</v>
      </c>
      <c r="BL134" s="14" t="s">
        <v>423</v>
      </c>
      <c r="BM134" s="153" t="s">
        <v>2311</v>
      </c>
    </row>
    <row r="135" spans="2:65" s="1" customFormat="1" ht="24.25" customHeight="1">
      <c r="B135" s="140"/>
      <c r="C135" s="141" t="s">
        <v>198</v>
      </c>
      <c r="D135" s="141" t="s">
        <v>162</v>
      </c>
      <c r="E135" s="142" t="s">
        <v>2312</v>
      </c>
      <c r="F135" s="143" t="s">
        <v>2313</v>
      </c>
      <c r="G135" s="144" t="s">
        <v>269</v>
      </c>
      <c r="H135" s="145">
        <v>1050</v>
      </c>
      <c r="I135" s="146"/>
      <c r="J135" s="147">
        <f t="shared" si="0"/>
        <v>0</v>
      </c>
      <c r="K135" s="148"/>
      <c r="L135" s="29"/>
      <c r="M135" s="149" t="s">
        <v>1</v>
      </c>
      <c r="N135" s="150" t="s">
        <v>39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423</v>
      </c>
      <c r="AT135" s="153" t="s">
        <v>162</v>
      </c>
      <c r="AU135" s="153" t="s">
        <v>85</v>
      </c>
      <c r="AY135" s="14" t="s">
        <v>160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4" t="s">
        <v>85</v>
      </c>
      <c r="BK135" s="154">
        <f t="shared" si="9"/>
        <v>0</v>
      </c>
      <c r="BL135" s="14" t="s">
        <v>423</v>
      </c>
      <c r="BM135" s="153" t="s">
        <v>2314</v>
      </c>
    </row>
    <row r="136" spans="2:65" s="1" customFormat="1" ht="16.5" customHeight="1">
      <c r="B136" s="140"/>
      <c r="C136" s="155" t="s">
        <v>202</v>
      </c>
      <c r="D136" s="155" t="s">
        <v>220</v>
      </c>
      <c r="E136" s="156" t="s">
        <v>2315</v>
      </c>
      <c r="F136" s="157" t="s">
        <v>2316</v>
      </c>
      <c r="G136" s="158" t="s">
        <v>269</v>
      </c>
      <c r="H136" s="159">
        <v>1050</v>
      </c>
      <c r="I136" s="160"/>
      <c r="J136" s="161">
        <f t="shared" si="0"/>
        <v>0</v>
      </c>
      <c r="K136" s="162"/>
      <c r="L136" s="163"/>
      <c r="M136" s="164" t="s">
        <v>1</v>
      </c>
      <c r="N136" s="165" t="s">
        <v>39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948</v>
      </c>
      <c r="AT136" s="153" t="s">
        <v>220</v>
      </c>
      <c r="AU136" s="153" t="s">
        <v>85</v>
      </c>
      <c r="AY136" s="14" t="s">
        <v>160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4" t="s">
        <v>85</v>
      </c>
      <c r="BK136" s="154">
        <f t="shared" si="9"/>
        <v>0</v>
      </c>
      <c r="BL136" s="14" t="s">
        <v>423</v>
      </c>
      <c r="BM136" s="153" t="s">
        <v>2317</v>
      </c>
    </row>
    <row r="137" spans="2:65" s="1" customFormat="1" ht="24.25" customHeight="1">
      <c r="B137" s="140"/>
      <c r="C137" s="141" t="s">
        <v>206</v>
      </c>
      <c r="D137" s="141" t="s">
        <v>162</v>
      </c>
      <c r="E137" s="142" t="s">
        <v>2318</v>
      </c>
      <c r="F137" s="143" t="s">
        <v>2319</v>
      </c>
      <c r="G137" s="144" t="s">
        <v>253</v>
      </c>
      <c r="H137" s="145">
        <v>340</v>
      </c>
      <c r="I137" s="146"/>
      <c r="J137" s="147">
        <f t="shared" si="0"/>
        <v>0</v>
      </c>
      <c r="K137" s="148"/>
      <c r="L137" s="29"/>
      <c r="M137" s="149" t="s">
        <v>1</v>
      </c>
      <c r="N137" s="150" t="s">
        <v>39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423</v>
      </c>
      <c r="AT137" s="153" t="s">
        <v>162</v>
      </c>
      <c r="AU137" s="153" t="s">
        <v>85</v>
      </c>
      <c r="AY137" s="14" t="s">
        <v>160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4" t="s">
        <v>85</v>
      </c>
      <c r="BK137" s="154">
        <f t="shared" si="9"/>
        <v>0</v>
      </c>
      <c r="BL137" s="14" t="s">
        <v>423</v>
      </c>
      <c r="BM137" s="153" t="s">
        <v>2320</v>
      </c>
    </row>
    <row r="138" spans="2:65" s="1" customFormat="1" ht="24.25" customHeight="1">
      <c r="B138" s="140"/>
      <c r="C138" s="155" t="s">
        <v>211</v>
      </c>
      <c r="D138" s="155" t="s">
        <v>220</v>
      </c>
      <c r="E138" s="156" t="s">
        <v>2321</v>
      </c>
      <c r="F138" s="157" t="s">
        <v>2322</v>
      </c>
      <c r="G138" s="158" t="s">
        <v>253</v>
      </c>
      <c r="H138" s="159">
        <v>340</v>
      </c>
      <c r="I138" s="160"/>
      <c r="J138" s="161">
        <f t="shared" si="0"/>
        <v>0</v>
      </c>
      <c r="K138" s="162"/>
      <c r="L138" s="163"/>
      <c r="M138" s="164" t="s">
        <v>1</v>
      </c>
      <c r="N138" s="165" t="s">
        <v>39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948</v>
      </c>
      <c r="AT138" s="153" t="s">
        <v>220</v>
      </c>
      <c r="AU138" s="153" t="s">
        <v>85</v>
      </c>
      <c r="AY138" s="14" t="s">
        <v>160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4" t="s">
        <v>85</v>
      </c>
      <c r="BK138" s="154">
        <f t="shared" si="9"/>
        <v>0</v>
      </c>
      <c r="BL138" s="14" t="s">
        <v>423</v>
      </c>
      <c r="BM138" s="153" t="s">
        <v>2323</v>
      </c>
    </row>
    <row r="139" spans="2:65" s="1" customFormat="1" ht="37.75" customHeight="1">
      <c r="B139" s="140"/>
      <c r="C139" s="141" t="s">
        <v>215</v>
      </c>
      <c r="D139" s="141" t="s">
        <v>162</v>
      </c>
      <c r="E139" s="142" t="s">
        <v>2324</v>
      </c>
      <c r="F139" s="143" t="s">
        <v>2325</v>
      </c>
      <c r="G139" s="144" t="s">
        <v>269</v>
      </c>
      <c r="H139" s="145">
        <v>13</v>
      </c>
      <c r="I139" s="146"/>
      <c r="J139" s="147">
        <f t="shared" si="0"/>
        <v>0</v>
      </c>
      <c r="K139" s="148"/>
      <c r="L139" s="29"/>
      <c r="M139" s="149" t="s">
        <v>1</v>
      </c>
      <c r="N139" s="150" t="s">
        <v>39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423</v>
      </c>
      <c r="AT139" s="153" t="s">
        <v>162</v>
      </c>
      <c r="AU139" s="153" t="s">
        <v>85</v>
      </c>
      <c r="AY139" s="14" t="s">
        <v>160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4" t="s">
        <v>85</v>
      </c>
      <c r="BK139" s="154">
        <f t="shared" si="9"/>
        <v>0</v>
      </c>
      <c r="BL139" s="14" t="s">
        <v>423</v>
      </c>
      <c r="BM139" s="153" t="s">
        <v>2326</v>
      </c>
    </row>
    <row r="140" spans="2:65" s="1" customFormat="1" ht="24.25" customHeight="1">
      <c r="B140" s="140"/>
      <c r="C140" s="155" t="s">
        <v>219</v>
      </c>
      <c r="D140" s="155" t="s">
        <v>220</v>
      </c>
      <c r="E140" s="156" t="s">
        <v>2327</v>
      </c>
      <c r="F140" s="157" t="s">
        <v>2328</v>
      </c>
      <c r="G140" s="158" t="s">
        <v>269</v>
      </c>
      <c r="H140" s="159">
        <v>13</v>
      </c>
      <c r="I140" s="160"/>
      <c r="J140" s="161">
        <f t="shared" si="0"/>
        <v>0</v>
      </c>
      <c r="K140" s="162"/>
      <c r="L140" s="163"/>
      <c r="M140" s="164" t="s">
        <v>1</v>
      </c>
      <c r="N140" s="165" t="s">
        <v>39</v>
      </c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AR140" s="153" t="s">
        <v>948</v>
      </c>
      <c r="AT140" s="153" t="s">
        <v>220</v>
      </c>
      <c r="AU140" s="153" t="s">
        <v>85</v>
      </c>
      <c r="AY140" s="14" t="s">
        <v>160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4" t="s">
        <v>85</v>
      </c>
      <c r="BK140" s="154">
        <f t="shared" si="9"/>
        <v>0</v>
      </c>
      <c r="BL140" s="14" t="s">
        <v>423</v>
      </c>
      <c r="BM140" s="153" t="s">
        <v>2329</v>
      </c>
    </row>
    <row r="141" spans="2:65" s="1" customFormat="1" ht="24.25" customHeight="1">
      <c r="B141" s="140"/>
      <c r="C141" s="141" t="s">
        <v>224</v>
      </c>
      <c r="D141" s="141" t="s">
        <v>162</v>
      </c>
      <c r="E141" s="142" t="s">
        <v>2330</v>
      </c>
      <c r="F141" s="143" t="s">
        <v>2331</v>
      </c>
      <c r="G141" s="144" t="s">
        <v>269</v>
      </c>
      <c r="H141" s="145">
        <v>1</v>
      </c>
      <c r="I141" s="146"/>
      <c r="J141" s="147">
        <f t="shared" si="0"/>
        <v>0</v>
      </c>
      <c r="K141" s="148"/>
      <c r="L141" s="29"/>
      <c r="M141" s="149" t="s">
        <v>1</v>
      </c>
      <c r="N141" s="150" t="s">
        <v>39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423</v>
      </c>
      <c r="AT141" s="153" t="s">
        <v>162</v>
      </c>
      <c r="AU141" s="153" t="s">
        <v>85</v>
      </c>
      <c r="AY141" s="14" t="s">
        <v>160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4" t="s">
        <v>85</v>
      </c>
      <c r="BK141" s="154">
        <f t="shared" si="9"/>
        <v>0</v>
      </c>
      <c r="BL141" s="14" t="s">
        <v>423</v>
      </c>
      <c r="BM141" s="153" t="s">
        <v>2332</v>
      </c>
    </row>
    <row r="142" spans="2:65" s="1" customFormat="1" ht="16.5" customHeight="1">
      <c r="B142" s="140"/>
      <c r="C142" s="155" t="s">
        <v>230</v>
      </c>
      <c r="D142" s="155" t="s">
        <v>220</v>
      </c>
      <c r="E142" s="156" t="s">
        <v>2333</v>
      </c>
      <c r="F142" s="157" t="s">
        <v>2334</v>
      </c>
      <c r="G142" s="158" t="s">
        <v>269</v>
      </c>
      <c r="H142" s="159">
        <v>1</v>
      </c>
      <c r="I142" s="160"/>
      <c r="J142" s="161">
        <f t="shared" si="0"/>
        <v>0</v>
      </c>
      <c r="K142" s="162"/>
      <c r="L142" s="163"/>
      <c r="M142" s="164" t="s">
        <v>1</v>
      </c>
      <c r="N142" s="165" t="s">
        <v>39</v>
      </c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AR142" s="153" t="s">
        <v>948</v>
      </c>
      <c r="AT142" s="153" t="s">
        <v>220</v>
      </c>
      <c r="AU142" s="153" t="s">
        <v>85</v>
      </c>
      <c r="AY142" s="14" t="s">
        <v>160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4" t="s">
        <v>85</v>
      </c>
      <c r="BK142" s="154">
        <f t="shared" si="9"/>
        <v>0</v>
      </c>
      <c r="BL142" s="14" t="s">
        <v>423</v>
      </c>
      <c r="BM142" s="153" t="s">
        <v>2335</v>
      </c>
    </row>
    <row r="143" spans="2:65" s="1" customFormat="1" ht="37.75" customHeight="1">
      <c r="B143" s="140"/>
      <c r="C143" s="141" t="s">
        <v>234</v>
      </c>
      <c r="D143" s="141" t="s">
        <v>162</v>
      </c>
      <c r="E143" s="142" t="s">
        <v>2336</v>
      </c>
      <c r="F143" s="143" t="s">
        <v>2337</v>
      </c>
      <c r="G143" s="144" t="s">
        <v>269</v>
      </c>
      <c r="H143" s="145">
        <v>10</v>
      </c>
      <c r="I143" s="146"/>
      <c r="J143" s="147">
        <f t="shared" si="0"/>
        <v>0</v>
      </c>
      <c r="K143" s="148"/>
      <c r="L143" s="29"/>
      <c r="M143" s="149" t="s">
        <v>1</v>
      </c>
      <c r="N143" s="150" t="s">
        <v>39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423</v>
      </c>
      <c r="AT143" s="153" t="s">
        <v>162</v>
      </c>
      <c r="AU143" s="153" t="s">
        <v>85</v>
      </c>
      <c r="AY143" s="14" t="s">
        <v>160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4" t="s">
        <v>85</v>
      </c>
      <c r="BK143" s="154">
        <f t="shared" si="9"/>
        <v>0</v>
      </c>
      <c r="BL143" s="14" t="s">
        <v>423</v>
      </c>
      <c r="BM143" s="153" t="s">
        <v>2338</v>
      </c>
    </row>
    <row r="144" spans="2:65" s="1" customFormat="1" ht="24.25" customHeight="1">
      <c r="B144" s="140"/>
      <c r="C144" s="155" t="s">
        <v>238</v>
      </c>
      <c r="D144" s="155" t="s">
        <v>220</v>
      </c>
      <c r="E144" s="156" t="s">
        <v>2339</v>
      </c>
      <c r="F144" s="157" t="s">
        <v>2340</v>
      </c>
      <c r="G144" s="158" t="s">
        <v>269</v>
      </c>
      <c r="H144" s="159">
        <v>10</v>
      </c>
      <c r="I144" s="160"/>
      <c r="J144" s="161">
        <f t="shared" si="0"/>
        <v>0</v>
      </c>
      <c r="K144" s="162"/>
      <c r="L144" s="163"/>
      <c r="M144" s="164" t="s">
        <v>1</v>
      </c>
      <c r="N144" s="165" t="s">
        <v>39</v>
      </c>
      <c r="P144" s="151">
        <f t="shared" si="1"/>
        <v>0</v>
      </c>
      <c r="Q144" s="151">
        <v>0</v>
      </c>
      <c r="R144" s="151">
        <f t="shared" si="2"/>
        <v>0</v>
      </c>
      <c r="S144" s="151">
        <v>0</v>
      </c>
      <c r="T144" s="152">
        <f t="shared" si="3"/>
        <v>0</v>
      </c>
      <c r="AR144" s="153" t="s">
        <v>948</v>
      </c>
      <c r="AT144" s="153" t="s">
        <v>220</v>
      </c>
      <c r="AU144" s="153" t="s">
        <v>85</v>
      </c>
      <c r="AY144" s="14" t="s">
        <v>160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4" t="s">
        <v>85</v>
      </c>
      <c r="BK144" s="154">
        <f t="shared" si="9"/>
        <v>0</v>
      </c>
      <c r="BL144" s="14" t="s">
        <v>423</v>
      </c>
      <c r="BM144" s="153" t="s">
        <v>2341</v>
      </c>
    </row>
    <row r="145" spans="2:65" s="1" customFormat="1" ht="37.75" customHeight="1">
      <c r="B145" s="140"/>
      <c r="C145" s="141" t="s">
        <v>242</v>
      </c>
      <c r="D145" s="141" t="s">
        <v>162</v>
      </c>
      <c r="E145" s="142" t="s">
        <v>2342</v>
      </c>
      <c r="F145" s="143" t="s">
        <v>2343</v>
      </c>
      <c r="G145" s="144" t="s">
        <v>269</v>
      </c>
      <c r="H145" s="145">
        <v>3</v>
      </c>
      <c r="I145" s="146"/>
      <c r="J145" s="147">
        <f t="shared" si="0"/>
        <v>0</v>
      </c>
      <c r="K145" s="148"/>
      <c r="L145" s="29"/>
      <c r="M145" s="149" t="s">
        <v>1</v>
      </c>
      <c r="N145" s="150" t="s">
        <v>39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AR145" s="153" t="s">
        <v>423</v>
      </c>
      <c r="AT145" s="153" t="s">
        <v>162</v>
      </c>
      <c r="AU145" s="153" t="s">
        <v>85</v>
      </c>
      <c r="AY145" s="14" t="s">
        <v>160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4" t="s">
        <v>85</v>
      </c>
      <c r="BK145" s="154">
        <f t="shared" si="9"/>
        <v>0</v>
      </c>
      <c r="BL145" s="14" t="s">
        <v>423</v>
      </c>
      <c r="BM145" s="153" t="s">
        <v>2344</v>
      </c>
    </row>
    <row r="146" spans="2:65" s="1" customFormat="1" ht="24.25" customHeight="1">
      <c r="B146" s="140"/>
      <c r="C146" s="155" t="s">
        <v>246</v>
      </c>
      <c r="D146" s="155" t="s">
        <v>220</v>
      </c>
      <c r="E146" s="156" t="s">
        <v>2345</v>
      </c>
      <c r="F146" s="157" t="s">
        <v>2346</v>
      </c>
      <c r="G146" s="158" t="s">
        <v>269</v>
      </c>
      <c r="H146" s="159">
        <v>3</v>
      </c>
      <c r="I146" s="160"/>
      <c r="J146" s="161">
        <f t="shared" si="0"/>
        <v>0</v>
      </c>
      <c r="K146" s="162"/>
      <c r="L146" s="163"/>
      <c r="M146" s="164" t="s">
        <v>1</v>
      </c>
      <c r="N146" s="165" t="s">
        <v>39</v>
      </c>
      <c r="P146" s="151">
        <f t="shared" si="1"/>
        <v>0</v>
      </c>
      <c r="Q146" s="151">
        <v>0</v>
      </c>
      <c r="R146" s="151">
        <f t="shared" si="2"/>
        <v>0</v>
      </c>
      <c r="S146" s="151">
        <v>0</v>
      </c>
      <c r="T146" s="152">
        <f t="shared" si="3"/>
        <v>0</v>
      </c>
      <c r="AR146" s="153" t="s">
        <v>948</v>
      </c>
      <c r="AT146" s="153" t="s">
        <v>220</v>
      </c>
      <c r="AU146" s="153" t="s">
        <v>85</v>
      </c>
      <c r="AY146" s="14" t="s">
        <v>160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4" t="s">
        <v>85</v>
      </c>
      <c r="BK146" s="154">
        <f t="shared" si="9"/>
        <v>0</v>
      </c>
      <c r="BL146" s="14" t="s">
        <v>423</v>
      </c>
      <c r="BM146" s="153" t="s">
        <v>2347</v>
      </c>
    </row>
    <row r="147" spans="2:65" s="1" customFormat="1" ht="16.5" customHeight="1">
      <c r="B147" s="140"/>
      <c r="C147" s="141" t="s">
        <v>250</v>
      </c>
      <c r="D147" s="141" t="s">
        <v>162</v>
      </c>
      <c r="E147" s="142" t="s">
        <v>2348</v>
      </c>
      <c r="F147" s="143" t="s">
        <v>2349</v>
      </c>
      <c r="G147" s="144" t="s">
        <v>766</v>
      </c>
      <c r="H147" s="145">
        <v>1</v>
      </c>
      <c r="I147" s="146"/>
      <c r="J147" s="147">
        <f t="shared" si="0"/>
        <v>0</v>
      </c>
      <c r="K147" s="148"/>
      <c r="L147" s="29"/>
      <c r="M147" s="149" t="s">
        <v>1</v>
      </c>
      <c r="N147" s="150" t="s">
        <v>39</v>
      </c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AR147" s="153" t="s">
        <v>423</v>
      </c>
      <c r="AT147" s="153" t="s">
        <v>162</v>
      </c>
      <c r="AU147" s="153" t="s">
        <v>85</v>
      </c>
      <c r="AY147" s="14" t="s">
        <v>160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4" t="s">
        <v>85</v>
      </c>
      <c r="BK147" s="154">
        <f t="shared" si="9"/>
        <v>0</v>
      </c>
      <c r="BL147" s="14" t="s">
        <v>423</v>
      </c>
      <c r="BM147" s="153" t="s">
        <v>2350</v>
      </c>
    </row>
    <row r="148" spans="2:65" s="1" customFormat="1" ht="16.5" customHeight="1">
      <c r="B148" s="140"/>
      <c r="C148" s="141" t="s">
        <v>7</v>
      </c>
      <c r="D148" s="141" t="s">
        <v>162</v>
      </c>
      <c r="E148" s="142" t="s">
        <v>2351</v>
      </c>
      <c r="F148" s="143" t="s">
        <v>2352</v>
      </c>
      <c r="G148" s="144" t="s">
        <v>766</v>
      </c>
      <c r="H148" s="145">
        <v>1</v>
      </c>
      <c r="I148" s="146"/>
      <c r="J148" s="147">
        <f t="shared" si="0"/>
        <v>0</v>
      </c>
      <c r="K148" s="148"/>
      <c r="L148" s="29"/>
      <c r="M148" s="149" t="s">
        <v>1</v>
      </c>
      <c r="N148" s="150" t="s">
        <v>39</v>
      </c>
      <c r="P148" s="151">
        <f t="shared" si="1"/>
        <v>0</v>
      </c>
      <c r="Q148" s="151">
        <v>0</v>
      </c>
      <c r="R148" s="151">
        <f t="shared" si="2"/>
        <v>0</v>
      </c>
      <c r="S148" s="151">
        <v>0</v>
      </c>
      <c r="T148" s="152">
        <f t="shared" si="3"/>
        <v>0</v>
      </c>
      <c r="AR148" s="153" t="s">
        <v>423</v>
      </c>
      <c r="AT148" s="153" t="s">
        <v>162</v>
      </c>
      <c r="AU148" s="153" t="s">
        <v>85</v>
      </c>
      <c r="AY148" s="14" t="s">
        <v>160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4" t="s">
        <v>85</v>
      </c>
      <c r="BK148" s="154">
        <f t="shared" si="9"/>
        <v>0</v>
      </c>
      <c r="BL148" s="14" t="s">
        <v>423</v>
      </c>
      <c r="BM148" s="153" t="s">
        <v>2353</v>
      </c>
    </row>
    <row r="149" spans="2:65" s="1" customFormat="1" ht="55.5" customHeight="1">
      <c r="B149" s="140"/>
      <c r="C149" s="155" t="s">
        <v>258</v>
      </c>
      <c r="D149" s="155" t="s">
        <v>220</v>
      </c>
      <c r="E149" s="156" t="s">
        <v>2354</v>
      </c>
      <c r="F149" s="157" t="s">
        <v>2355</v>
      </c>
      <c r="G149" s="158" t="s">
        <v>269</v>
      </c>
      <c r="H149" s="159">
        <v>1</v>
      </c>
      <c r="I149" s="160"/>
      <c r="J149" s="161">
        <f t="shared" si="0"/>
        <v>0</v>
      </c>
      <c r="K149" s="162"/>
      <c r="L149" s="163"/>
      <c r="M149" s="164" t="s">
        <v>1</v>
      </c>
      <c r="N149" s="165" t="s">
        <v>39</v>
      </c>
      <c r="P149" s="151">
        <f t="shared" si="1"/>
        <v>0</v>
      </c>
      <c r="Q149" s="151">
        <v>0</v>
      </c>
      <c r="R149" s="151">
        <f t="shared" si="2"/>
        <v>0</v>
      </c>
      <c r="S149" s="151">
        <v>0</v>
      </c>
      <c r="T149" s="152">
        <f t="shared" si="3"/>
        <v>0</v>
      </c>
      <c r="AR149" s="153" t="s">
        <v>948</v>
      </c>
      <c r="AT149" s="153" t="s">
        <v>220</v>
      </c>
      <c r="AU149" s="153" t="s">
        <v>85</v>
      </c>
      <c r="AY149" s="14" t="s">
        <v>160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4" t="s">
        <v>85</v>
      </c>
      <c r="BK149" s="154">
        <f t="shared" si="9"/>
        <v>0</v>
      </c>
      <c r="BL149" s="14" t="s">
        <v>423</v>
      </c>
      <c r="BM149" s="153" t="s">
        <v>2356</v>
      </c>
    </row>
    <row r="150" spans="2:65" s="1" customFormat="1" ht="16.5" customHeight="1">
      <c r="B150" s="140"/>
      <c r="C150" s="141" t="s">
        <v>262</v>
      </c>
      <c r="D150" s="141" t="s">
        <v>162</v>
      </c>
      <c r="E150" s="142" t="s">
        <v>1702</v>
      </c>
      <c r="F150" s="143" t="s">
        <v>1703</v>
      </c>
      <c r="G150" s="144" t="s">
        <v>523</v>
      </c>
      <c r="H150" s="166"/>
      <c r="I150" s="146"/>
      <c r="J150" s="147">
        <f t="shared" si="0"/>
        <v>0</v>
      </c>
      <c r="K150" s="148"/>
      <c r="L150" s="29"/>
      <c r="M150" s="149" t="s">
        <v>1</v>
      </c>
      <c r="N150" s="150" t="s">
        <v>39</v>
      </c>
      <c r="P150" s="151">
        <f t="shared" si="1"/>
        <v>0</v>
      </c>
      <c r="Q150" s="151">
        <v>0</v>
      </c>
      <c r="R150" s="151">
        <f t="shared" si="2"/>
        <v>0</v>
      </c>
      <c r="S150" s="151">
        <v>0</v>
      </c>
      <c r="T150" s="152">
        <f t="shared" si="3"/>
        <v>0</v>
      </c>
      <c r="AR150" s="153" t="s">
        <v>423</v>
      </c>
      <c r="AT150" s="153" t="s">
        <v>162</v>
      </c>
      <c r="AU150" s="153" t="s">
        <v>85</v>
      </c>
      <c r="AY150" s="14" t="s">
        <v>160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4" t="s">
        <v>85</v>
      </c>
      <c r="BK150" s="154">
        <f t="shared" si="9"/>
        <v>0</v>
      </c>
      <c r="BL150" s="14" t="s">
        <v>423</v>
      </c>
      <c r="BM150" s="153" t="s">
        <v>2357</v>
      </c>
    </row>
    <row r="151" spans="2:65" s="1" customFormat="1" ht="16.5" customHeight="1">
      <c r="B151" s="140"/>
      <c r="C151" s="141" t="s">
        <v>266</v>
      </c>
      <c r="D151" s="141" t="s">
        <v>162</v>
      </c>
      <c r="E151" s="142" t="s">
        <v>1705</v>
      </c>
      <c r="F151" s="143" t="s">
        <v>1706</v>
      </c>
      <c r="G151" s="144" t="s">
        <v>523</v>
      </c>
      <c r="H151" s="166"/>
      <c r="I151" s="146"/>
      <c r="J151" s="147">
        <f t="shared" si="0"/>
        <v>0</v>
      </c>
      <c r="K151" s="148"/>
      <c r="L151" s="29"/>
      <c r="M151" s="149" t="s">
        <v>1</v>
      </c>
      <c r="N151" s="150" t="s">
        <v>39</v>
      </c>
      <c r="P151" s="151">
        <f t="shared" si="1"/>
        <v>0</v>
      </c>
      <c r="Q151" s="151">
        <v>0</v>
      </c>
      <c r="R151" s="151">
        <f t="shared" si="2"/>
        <v>0</v>
      </c>
      <c r="S151" s="151">
        <v>0</v>
      </c>
      <c r="T151" s="152">
        <f t="shared" si="3"/>
        <v>0</v>
      </c>
      <c r="AR151" s="153" t="s">
        <v>423</v>
      </c>
      <c r="AT151" s="153" t="s">
        <v>162</v>
      </c>
      <c r="AU151" s="153" t="s">
        <v>85</v>
      </c>
      <c r="AY151" s="14" t="s">
        <v>160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4" t="s">
        <v>85</v>
      </c>
      <c r="BK151" s="154">
        <f t="shared" si="9"/>
        <v>0</v>
      </c>
      <c r="BL151" s="14" t="s">
        <v>423</v>
      </c>
      <c r="BM151" s="153" t="s">
        <v>2358</v>
      </c>
    </row>
    <row r="152" spans="2:65" s="1" customFormat="1" ht="16.5" customHeight="1">
      <c r="B152" s="140"/>
      <c r="C152" s="141" t="s">
        <v>271</v>
      </c>
      <c r="D152" s="141" t="s">
        <v>162</v>
      </c>
      <c r="E152" s="142" t="s">
        <v>1708</v>
      </c>
      <c r="F152" s="143" t="s">
        <v>1709</v>
      </c>
      <c r="G152" s="144" t="s">
        <v>523</v>
      </c>
      <c r="H152" s="166"/>
      <c r="I152" s="146"/>
      <c r="J152" s="147">
        <f t="shared" si="0"/>
        <v>0</v>
      </c>
      <c r="K152" s="148"/>
      <c r="L152" s="29"/>
      <c r="M152" s="149" t="s">
        <v>1</v>
      </c>
      <c r="N152" s="150" t="s">
        <v>39</v>
      </c>
      <c r="P152" s="151">
        <f t="shared" si="1"/>
        <v>0</v>
      </c>
      <c r="Q152" s="151">
        <v>0</v>
      </c>
      <c r="R152" s="151">
        <f t="shared" si="2"/>
        <v>0</v>
      </c>
      <c r="S152" s="151">
        <v>0</v>
      </c>
      <c r="T152" s="152">
        <f t="shared" si="3"/>
        <v>0</v>
      </c>
      <c r="AR152" s="153" t="s">
        <v>423</v>
      </c>
      <c r="AT152" s="153" t="s">
        <v>162</v>
      </c>
      <c r="AU152" s="153" t="s">
        <v>85</v>
      </c>
      <c r="AY152" s="14" t="s">
        <v>160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4" t="s">
        <v>85</v>
      </c>
      <c r="BK152" s="154">
        <f t="shared" si="9"/>
        <v>0</v>
      </c>
      <c r="BL152" s="14" t="s">
        <v>423</v>
      </c>
      <c r="BM152" s="153" t="s">
        <v>2359</v>
      </c>
    </row>
    <row r="153" spans="2:65" s="1" customFormat="1" ht="16.5" customHeight="1">
      <c r="B153" s="140"/>
      <c r="C153" s="141" t="s">
        <v>275</v>
      </c>
      <c r="D153" s="141" t="s">
        <v>162</v>
      </c>
      <c r="E153" s="142" t="s">
        <v>1711</v>
      </c>
      <c r="F153" s="143" t="s">
        <v>1712</v>
      </c>
      <c r="G153" s="144" t="s">
        <v>523</v>
      </c>
      <c r="H153" s="166"/>
      <c r="I153" s="146"/>
      <c r="J153" s="147">
        <f t="shared" si="0"/>
        <v>0</v>
      </c>
      <c r="K153" s="148"/>
      <c r="L153" s="29"/>
      <c r="M153" s="149" t="s">
        <v>1</v>
      </c>
      <c r="N153" s="150" t="s">
        <v>39</v>
      </c>
      <c r="P153" s="151">
        <f t="shared" si="1"/>
        <v>0</v>
      </c>
      <c r="Q153" s="151">
        <v>0</v>
      </c>
      <c r="R153" s="151">
        <f t="shared" si="2"/>
        <v>0</v>
      </c>
      <c r="S153" s="151">
        <v>0</v>
      </c>
      <c r="T153" s="152">
        <f t="shared" si="3"/>
        <v>0</v>
      </c>
      <c r="AR153" s="153" t="s">
        <v>423</v>
      </c>
      <c r="AT153" s="153" t="s">
        <v>162</v>
      </c>
      <c r="AU153" s="153" t="s">
        <v>85</v>
      </c>
      <c r="AY153" s="14" t="s">
        <v>160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4" t="s">
        <v>85</v>
      </c>
      <c r="BK153" s="154">
        <f t="shared" si="9"/>
        <v>0</v>
      </c>
      <c r="BL153" s="14" t="s">
        <v>423</v>
      </c>
      <c r="BM153" s="153" t="s">
        <v>2360</v>
      </c>
    </row>
    <row r="154" spans="2:65" s="1" customFormat="1" ht="16.5" customHeight="1">
      <c r="B154" s="140"/>
      <c r="C154" s="141" t="s">
        <v>280</v>
      </c>
      <c r="D154" s="141" t="s">
        <v>162</v>
      </c>
      <c r="E154" s="142" t="s">
        <v>1714</v>
      </c>
      <c r="F154" s="143" t="s">
        <v>1715</v>
      </c>
      <c r="G154" s="144" t="s">
        <v>523</v>
      </c>
      <c r="H154" s="166"/>
      <c r="I154" s="146"/>
      <c r="J154" s="147">
        <f t="shared" si="0"/>
        <v>0</v>
      </c>
      <c r="K154" s="148"/>
      <c r="L154" s="29"/>
      <c r="M154" s="149" t="s">
        <v>1</v>
      </c>
      <c r="N154" s="150" t="s">
        <v>39</v>
      </c>
      <c r="P154" s="151">
        <f t="shared" si="1"/>
        <v>0</v>
      </c>
      <c r="Q154" s="151">
        <v>0</v>
      </c>
      <c r="R154" s="151">
        <f t="shared" si="2"/>
        <v>0</v>
      </c>
      <c r="S154" s="151">
        <v>0</v>
      </c>
      <c r="T154" s="152">
        <f t="shared" si="3"/>
        <v>0</v>
      </c>
      <c r="AR154" s="153" t="s">
        <v>423</v>
      </c>
      <c r="AT154" s="153" t="s">
        <v>162</v>
      </c>
      <c r="AU154" s="153" t="s">
        <v>85</v>
      </c>
      <c r="AY154" s="14" t="s">
        <v>160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4" t="s">
        <v>85</v>
      </c>
      <c r="BK154" s="154">
        <f t="shared" si="9"/>
        <v>0</v>
      </c>
      <c r="BL154" s="14" t="s">
        <v>423</v>
      </c>
      <c r="BM154" s="153" t="s">
        <v>2361</v>
      </c>
    </row>
    <row r="155" spans="2:65" s="11" customFormat="1" ht="22.75" customHeight="1">
      <c r="B155" s="128"/>
      <c r="D155" s="129" t="s">
        <v>72</v>
      </c>
      <c r="E155" s="138" t="s">
        <v>974</v>
      </c>
      <c r="F155" s="138" t="s">
        <v>2362</v>
      </c>
      <c r="I155" s="131"/>
      <c r="J155" s="139">
        <f>BK155</f>
        <v>0</v>
      </c>
      <c r="L155" s="128"/>
      <c r="M155" s="133"/>
      <c r="P155" s="134">
        <f>SUM(P156:P157)</f>
        <v>0</v>
      </c>
      <c r="R155" s="134">
        <f>SUM(R156:R157)</f>
        <v>0</v>
      </c>
      <c r="T155" s="135">
        <f>SUM(T156:T157)</f>
        <v>0</v>
      </c>
      <c r="AR155" s="129" t="s">
        <v>178</v>
      </c>
      <c r="AT155" s="136" t="s">
        <v>72</v>
      </c>
      <c r="AU155" s="136" t="s">
        <v>80</v>
      </c>
      <c r="AY155" s="129" t="s">
        <v>160</v>
      </c>
      <c r="BK155" s="137">
        <f>SUM(BK156:BK157)</f>
        <v>0</v>
      </c>
    </row>
    <row r="156" spans="2:65" s="1" customFormat="1" ht="24.25" customHeight="1">
      <c r="B156" s="140"/>
      <c r="C156" s="141" t="s">
        <v>284</v>
      </c>
      <c r="D156" s="141" t="s">
        <v>162</v>
      </c>
      <c r="E156" s="142" t="s">
        <v>2363</v>
      </c>
      <c r="F156" s="143" t="s">
        <v>2364</v>
      </c>
      <c r="G156" s="144" t="s">
        <v>979</v>
      </c>
      <c r="H156" s="145">
        <v>1</v>
      </c>
      <c r="I156" s="146"/>
      <c r="J156" s="147">
        <f>ROUND(I156*H156,2)</f>
        <v>0</v>
      </c>
      <c r="K156" s="148"/>
      <c r="L156" s="29"/>
      <c r="M156" s="149" t="s">
        <v>1</v>
      </c>
      <c r="N156" s="150" t="s">
        <v>39</v>
      </c>
      <c r="P156" s="151">
        <f>O156*H156</f>
        <v>0</v>
      </c>
      <c r="Q156" s="151">
        <v>0</v>
      </c>
      <c r="R156" s="151">
        <f>Q156*H156</f>
        <v>0</v>
      </c>
      <c r="S156" s="151">
        <v>0</v>
      </c>
      <c r="T156" s="152">
        <f>S156*H156</f>
        <v>0</v>
      </c>
      <c r="AR156" s="153" t="s">
        <v>166</v>
      </c>
      <c r="AT156" s="153" t="s">
        <v>162</v>
      </c>
      <c r="AU156" s="153" t="s">
        <v>85</v>
      </c>
      <c r="AY156" s="14" t="s">
        <v>160</v>
      </c>
      <c r="BE156" s="154">
        <f>IF(N156="základná",J156,0)</f>
        <v>0</v>
      </c>
      <c r="BF156" s="154">
        <f>IF(N156="znížená",J156,0)</f>
        <v>0</v>
      </c>
      <c r="BG156" s="154">
        <f>IF(N156="zákl. prenesená",J156,0)</f>
        <v>0</v>
      </c>
      <c r="BH156" s="154">
        <f>IF(N156="zníž. prenesená",J156,0)</f>
        <v>0</v>
      </c>
      <c r="BI156" s="154">
        <f>IF(N156="nulová",J156,0)</f>
        <v>0</v>
      </c>
      <c r="BJ156" s="14" t="s">
        <v>85</v>
      </c>
      <c r="BK156" s="154">
        <f>ROUND(I156*H156,2)</f>
        <v>0</v>
      </c>
      <c r="BL156" s="14" t="s">
        <v>166</v>
      </c>
      <c r="BM156" s="153" t="s">
        <v>2365</v>
      </c>
    </row>
    <row r="157" spans="2:65" s="1" customFormat="1" ht="21.75" customHeight="1">
      <c r="B157" s="140"/>
      <c r="C157" s="141" t="s">
        <v>288</v>
      </c>
      <c r="D157" s="141" t="s">
        <v>162</v>
      </c>
      <c r="E157" s="142" t="s">
        <v>2366</v>
      </c>
      <c r="F157" s="143" t="s">
        <v>2367</v>
      </c>
      <c r="G157" s="144" t="s">
        <v>979</v>
      </c>
      <c r="H157" s="145">
        <v>1</v>
      </c>
      <c r="I157" s="146"/>
      <c r="J157" s="147">
        <f>ROUND(I157*H157,2)</f>
        <v>0</v>
      </c>
      <c r="K157" s="148"/>
      <c r="L157" s="29"/>
      <c r="M157" s="167" t="s">
        <v>1</v>
      </c>
      <c r="N157" s="168" t="s">
        <v>39</v>
      </c>
      <c r="O157" s="169"/>
      <c r="P157" s="170">
        <f>O157*H157</f>
        <v>0</v>
      </c>
      <c r="Q157" s="170">
        <v>0</v>
      </c>
      <c r="R157" s="170">
        <f>Q157*H157</f>
        <v>0</v>
      </c>
      <c r="S157" s="170">
        <v>0</v>
      </c>
      <c r="T157" s="171">
        <f>S157*H157</f>
        <v>0</v>
      </c>
      <c r="AR157" s="153" t="s">
        <v>166</v>
      </c>
      <c r="AT157" s="153" t="s">
        <v>162</v>
      </c>
      <c r="AU157" s="153" t="s">
        <v>85</v>
      </c>
      <c r="AY157" s="14" t="s">
        <v>160</v>
      </c>
      <c r="BE157" s="154">
        <f>IF(N157="základná",J157,0)</f>
        <v>0</v>
      </c>
      <c r="BF157" s="154">
        <f>IF(N157="znížená",J157,0)</f>
        <v>0</v>
      </c>
      <c r="BG157" s="154">
        <f>IF(N157="zákl. prenesená",J157,0)</f>
        <v>0</v>
      </c>
      <c r="BH157" s="154">
        <f>IF(N157="zníž. prenesená",J157,0)</f>
        <v>0</v>
      </c>
      <c r="BI157" s="154">
        <f>IF(N157="nulová",J157,0)</f>
        <v>0</v>
      </c>
      <c r="BJ157" s="14" t="s">
        <v>85</v>
      </c>
      <c r="BK157" s="154">
        <f>ROUND(I157*H157,2)</f>
        <v>0</v>
      </c>
      <c r="BL157" s="14" t="s">
        <v>166</v>
      </c>
      <c r="BM157" s="153" t="s">
        <v>2368</v>
      </c>
    </row>
    <row r="158" spans="2:65" s="1" customFormat="1" ht="7" customHeight="1">
      <c r="B158" s="44"/>
      <c r="C158" s="45"/>
      <c r="D158" s="45"/>
      <c r="E158" s="45"/>
      <c r="F158" s="45"/>
      <c r="G158" s="45"/>
      <c r="H158" s="45"/>
      <c r="I158" s="45"/>
      <c r="J158" s="45"/>
      <c r="K158" s="45"/>
      <c r="L158" s="29"/>
    </row>
  </sheetData>
  <autoFilter ref="C122:K157" xr:uid="{00000000-0009-0000-0000-000007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98"/>
  <sheetViews>
    <sheetView showGridLines="0" workbookViewId="0">
      <selection activeCell="J16" sqref="J16"/>
    </sheetView>
  </sheetViews>
  <sheetFormatPr baseColWidth="10" defaultColWidth="8.75" defaultRowHeight="11"/>
  <cols>
    <col min="1" max="1" width="8.25" customWidth="1"/>
    <col min="2" max="2" width="1.25" customWidth="1"/>
    <col min="3" max="3" width="4" customWidth="1"/>
    <col min="4" max="4" width="4.25" customWidth="1"/>
    <col min="5" max="5" width="17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4" t="s">
        <v>107</v>
      </c>
    </row>
    <row r="3" spans="2:46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2:46" ht="25" customHeight="1">
      <c r="B4" s="17"/>
      <c r="D4" s="18" t="s">
        <v>108</v>
      </c>
      <c r="L4" s="17"/>
      <c r="M4" s="92" t="s">
        <v>9</v>
      </c>
      <c r="AT4" s="14" t="s">
        <v>3</v>
      </c>
    </row>
    <row r="5" spans="2:46" ht="7" customHeight="1">
      <c r="B5" s="17"/>
      <c r="L5" s="17"/>
    </row>
    <row r="6" spans="2:46" ht="12" customHeight="1">
      <c r="B6" s="17"/>
      <c r="D6" s="24" t="s">
        <v>15</v>
      </c>
      <c r="L6" s="17"/>
    </row>
    <row r="7" spans="2:46" ht="16.5" customHeight="1">
      <c r="B7" s="17"/>
      <c r="E7" s="230" t="str">
        <f>'Rekapitulácia stavby'!K6</f>
        <v>Prístavba lezeckého centra HK Neolit</v>
      </c>
      <c r="F7" s="231"/>
      <c r="G7" s="231"/>
      <c r="H7" s="231"/>
      <c r="L7" s="17"/>
    </row>
    <row r="8" spans="2:46" ht="12" customHeight="1">
      <c r="B8" s="17"/>
      <c r="D8" s="24" t="s">
        <v>109</v>
      </c>
      <c r="L8" s="17"/>
    </row>
    <row r="9" spans="2:46" s="1" customFormat="1" ht="16.5" customHeight="1">
      <c r="B9" s="29"/>
      <c r="E9" s="230" t="s">
        <v>110</v>
      </c>
      <c r="F9" s="229"/>
      <c r="G9" s="229"/>
      <c r="H9" s="229"/>
      <c r="L9" s="29"/>
    </row>
    <row r="10" spans="2:46" s="1" customFormat="1" ht="12" customHeight="1">
      <c r="B10" s="29"/>
      <c r="D10" s="24" t="s">
        <v>111</v>
      </c>
      <c r="L10" s="29"/>
    </row>
    <row r="11" spans="2:46" s="1" customFormat="1" ht="16.5" customHeight="1">
      <c r="B11" s="29"/>
      <c r="E11" s="220" t="s">
        <v>2369</v>
      </c>
      <c r="F11" s="229"/>
      <c r="G11" s="229"/>
      <c r="H11" s="229"/>
      <c r="L11" s="29"/>
    </row>
    <row r="12" spans="2:46" s="1" customFormat="1">
      <c r="B12" s="29"/>
      <c r="L12" s="29"/>
    </row>
    <row r="13" spans="2:46" s="1" customFormat="1" ht="12" customHeight="1">
      <c r="B13" s="29"/>
      <c r="D13" s="24" t="s">
        <v>17</v>
      </c>
      <c r="F13" s="22" t="s">
        <v>1</v>
      </c>
      <c r="I13" s="24" t="s">
        <v>18</v>
      </c>
      <c r="J13" s="22" t="s">
        <v>1</v>
      </c>
      <c r="L13" s="29"/>
    </row>
    <row r="14" spans="2:46" s="1" customFormat="1" ht="12" customHeight="1">
      <c r="B14" s="29"/>
      <c r="D14" s="24" t="s">
        <v>19</v>
      </c>
      <c r="F14" s="22" t="s">
        <v>20</v>
      </c>
      <c r="I14" s="24" t="s">
        <v>21</v>
      </c>
      <c r="J14" s="52">
        <f>'Rekapitulácia stavby'!AN8</f>
        <v>46086</v>
      </c>
      <c r="L14" s="29"/>
    </row>
    <row r="15" spans="2:46" s="1" customFormat="1" ht="10.75" customHeight="1">
      <c r="B15" s="29"/>
      <c r="L15" s="29"/>
    </row>
    <row r="16" spans="2:46" s="1" customFormat="1" ht="12" customHeight="1">
      <c r="B16" s="29"/>
      <c r="D16" s="24" t="s">
        <v>22</v>
      </c>
      <c r="I16" s="24" t="s">
        <v>23</v>
      </c>
      <c r="J16" s="182">
        <v>42070643</v>
      </c>
      <c r="L16" s="29"/>
    </row>
    <row r="17" spans="2:12" s="1" customFormat="1" ht="18" customHeight="1">
      <c r="B17" s="29"/>
      <c r="E17" s="22" t="s">
        <v>2541</v>
      </c>
      <c r="I17" s="24" t="s">
        <v>24</v>
      </c>
      <c r="J17" s="22" t="s">
        <v>1</v>
      </c>
      <c r="L17" s="29"/>
    </row>
    <row r="18" spans="2:12" s="1" customFormat="1" ht="7" customHeight="1">
      <c r="B18" s="29"/>
      <c r="L18" s="29"/>
    </row>
    <row r="19" spans="2:12" s="1" customFormat="1" ht="12" customHeight="1">
      <c r="B19" s="29"/>
      <c r="D19" s="24" t="s">
        <v>25</v>
      </c>
      <c r="I19" s="24" t="s">
        <v>23</v>
      </c>
      <c r="J19" s="25" t="str">
        <f>'Rekapitulácia stavby'!AN13</f>
        <v>Vyplň údaj</v>
      </c>
      <c r="L19" s="29"/>
    </row>
    <row r="20" spans="2:12" s="1" customFormat="1" ht="18" customHeight="1">
      <c r="B20" s="29"/>
      <c r="E20" s="232" t="str">
        <f>'Rekapitulácia stavby'!E14</f>
        <v>Vyplň údaj</v>
      </c>
      <c r="F20" s="198"/>
      <c r="G20" s="198"/>
      <c r="H20" s="198"/>
      <c r="I20" s="24" t="s">
        <v>24</v>
      </c>
      <c r="J20" s="25" t="str">
        <f>'Rekapitulácia stavby'!AN14</f>
        <v>Vyplň údaj</v>
      </c>
      <c r="L20" s="29"/>
    </row>
    <row r="21" spans="2:12" s="1" customFormat="1" ht="7" customHeight="1">
      <c r="B21" s="29"/>
      <c r="L21" s="29"/>
    </row>
    <row r="22" spans="2:12" s="1" customFormat="1" ht="12" customHeight="1">
      <c r="B22" s="29"/>
      <c r="D22" s="24" t="s">
        <v>27</v>
      </c>
      <c r="I22" s="24" t="s">
        <v>23</v>
      </c>
      <c r="J22" s="22" t="s">
        <v>1</v>
      </c>
      <c r="L22" s="29"/>
    </row>
    <row r="23" spans="2:12" s="1" customFormat="1" ht="18" customHeight="1">
      <c r="B23" s="29"/>
      <c r="E23" s="22" t="s">
        <v>28</v>
      </c>
      <c r="I23" s="24" t="s">
        <v>24</v>
      </c>
      <c r="J23" s="22" t="s">
        <v>1</v>
      </c>
      <c r="L23" s="29"/>
    </row>
    <row r="24" spans="2:12" s="1" customFormat="1" ht="7" customHeight="1">
      <c r="B24" s="29"/>
      <c r="L24" s="29"/>
    </row>
    <row r="25" spans="2:12" s="1" customFormat="1" ht="12" customHeight="1">
      <c r="B25" s="29"/>
      <c r="D25" s="24" t="s">
        <v>30</v>
      </c>
      <c r="I25" s="24" t="s">
        <v>23</v>
      </c>
      <c r="J25" s="22" t="str">
        <f>IF('Rekapitulácia stavby'!AN19="","",'Rekapitulácia stavby'!AN19)</f>
        <v/>
      </c>
      <c r="L25" s="29"/>
    </row>
    <row r="26" spans="2:12" s="1" customFormat="1" ht="18" customHeight="1">
      <c r="B26" s="29"/>
      <c r="E26" s="22" t="str">
        <f>IF('Rekapitulácia stavby'!E20="","",'Rekapitulácia stavby'!E20)</f>
        <v xml:space="preserve"> </v>
      </c>
      <c r="I26" s="24" t="s">
        <v>24</v>
      </c>
      <c r="J26" s="22" t="str">
        <f>IF('Rekapitulácia stavby'!AN20="","",'Rekapitulácia stavby'!AN20)</f>
        <v/>
      </c>
      <c r="L26" s="29"/>
    </row>
    <row r="27" spans="2:12" s="1" customFormat="1" ht="7" customHeight="1">
      <c r="B27" s="29"/>
      <c r="L27" s="29"/>
    </row>
    <row r="28" spans="2:12" s="1" customFormat="1" ht="12" customHeight="1">
      <c r="B28" s="29"/>
      <c r="D28" s="24" t="s">
        <v>32</v>
      </c>
      <c r="L28" s="29"/>
    </row>
    <row r="29" spans="2:12" s="7" customFormat="1" ht="16.5" customHeight="1">
      <c r="B29" s="93"/>
      <c r="E29" s="202" t="s">
        <v>1</v>
      </c>
      <c r="F29" s="202"/>
      <c r="G29" s="202"/>
      <c r="H29" s="202"/>
      <c r="L29" s="93"/>
    </row>
    <row r="30" spans="2:12" s="1" customFormat="1" ht="7" customHeight="1">
      <c r="B30" s="29"/>
      <c r="L30" s="29"/>
    </row>
    <row r="31" spans="2:12" s="1" customFormat="1" ht="7" customHeight="1">
      <c r="B31" s="29"/>
      <c r="D31" s="53"/>
      <c r="E31" s="53"/>
      <c r="F31" s="53"/>
      <c r="G31" s="53"/>
      <c r="H31" s="53"/>
      <c r="I31" s="53"/>
      <c r="J31" s="53"/>
      <c r="K31" s="53"/>
      <c r="L31" s="29"/>
    </row>
    <row r="32" spans="2:12" s="1" customFormat="1" ht="25.5" customHeight="1">
      <c r="B32" s="29"/>
      <c r="D32" s="94" t="s">
        <v>33</v>
      </c>
      <c r="J32" s="65">
        <f>ROUND(J135, 2)</f>
        <v>0</v>
      </c>
      <c r="L32" s="29"/>
    </row>
    <row r="33" spans="2:12" s="1" customFormat="1" ht="7" customHeight="1">
      <c r="B33" s="29"/>
      <c r="D33" s="53"/>
      <c r="E33" s="53"/>
      <c r="F33" s="53"/>
      <c r="G33" s="53"/>
      <c r="H33" s="53"/>
      <c r="I33" s="53"/>
      <c r="J33" s="53"/>
      <c r="K33" s="53"/>
      <c r="L33" s="29"/>
    </row>
    <row r="34" spans="2:12" s="1" customFormat="1" ht="14.5" customHeight="1">
      <c r="B34" s="29"/>
      <c r="F34" s="32" t="s">
        <v>35</v>
      </c>
      <c r="I34" s="32" t="s">
        <v>34</v>
      </c>
      <c r="J34" s="32" t="s">
        <v>36</v>
      </c>
      <c r="L34" s="29"/>
    </row>
    <row r="35" spans="2:12" s="1" customFormat="1" ht="14.5" customHeight="1">
      <c r="B35" s="29"/>
      <c r="D35" s="95" t="s">
        <v>37</v>
      </c>
      <c r="E35" s="34" t="s">
        <v>38</v>
      </c>
      <c r="F35" s="96">
        <f>ROUND((SUM(BE135:BE197)),  2)</f>
        <v>0</v>
      </c>
      <c r="G35" s="97"/>
      <c r="H35" s="97"/>
      <c r="I35" s="98">
        <v>0.23</v>
      </c>
      <c r="J35" s="96">
        <f>ROUND(((SUM(BE135:BE197))*I35),  2)</f>
        <v>0</v>
      </c>
      <c r="L35" s="29"/>
    </row>
    <row r="36" spans="2:12" s="1" customFormat="1" ht="14.5" customHeight="1">
      <c r="B36" s="29"/>
      <c r="E36" s="34" t="s">
        <v>39</v>
      </c>
      <c r="F36" s="85">
        <f>ROUND((SUM(BF135:BF197)),  2)</f>
        <v>0</v>
      </c>
      <c r="I36" s="99">
        <v>0.23</v>
      </c>
      <c r="J36" s="85">
        <f>ROUND(((SUM(BF135:BF197))*I36),  2)</f>
        <v>0</v>
      </c>
      <c r="L36" s="29"/>
    </row>
    <row r="37" spans="2:12" s="1" customFormat="1" ht="14.5" hidden="1" customHeight="1">
      <c r="B37" s="29"/>
      <c r="E37" s="24" t="s">
        <v>40</v>
      </c>
      <c r="F37" s="85">
        <f>ROUND((SUM(BG135:BG197)),  2)</f>
        <v>0</v>
      </c>
      <c r="I37" s="99">
        <v>0.23</v>
      </c>
      <c r="J37" s="85">
        <f>0</f>
        <v>0</v>
      </c>
      <c r="L37" s="29"/>
    </row>
    <row r="38" spans="2:12" s="1" customFormat="1" ht="14.5" hidden="1" customHeight="1">
      <c r="B38" s="29"/>
      <c r="E38" s="24" t="s">
        <v>41</v>
      </c>
      <c r="F38" s="85">
        <f>ROUND((SUM(BH135:BH197)),  2)</f>
        <v>0</v>
      </c>
      <c r="I38" s="99">
        <v>0.23</v>
      </c>
      <c r="J38" s="85">
        <f>0</f>
        <v>0</v>
      </c>
      <c r="L38" s="29"/>
    </row>
    <row r="39" spans="2:12" s="1" customFormat="1" ht="14.5" hidden="1" customHeight="1">
      <c r="B39" s="29"/>
      <c r="E39" s="34" t="s">
        <v>42</v>
      </c>
      <c r="F39" s="96">
        <f>ROUND((SUM(BI135:BI197)),  2)</f>
        <v>0</v>
      </c>
      <c r="G39" s="97"/>
      <c r="H39" s="97"/>
      <c r="I39" s="98">
        <v>0</v>
      </c>
      <c r="J39" s="96">
        <f>0</f>
        <v>0</v>
      </c>
      <c r="L39" s="29"/>
    </row>
    <row r="40" spans="2:12" s="1" customFormat="1" ht="7" customHeight="1">
      <c r="B40" s="29"/>
      <c r="L40" s="29"/>
    </row>
    <row r="41" spans="2:12" s="1" customFormat="1" ht="25.5" customHeight="1">
      <c r="B41" s="29"/>
      <c r="C41" s="100"/>
      <c r="D41" s="101" t="s">
        <v>43</v>
      </c>
      <c r="E41" s="56"/>
      <c r="F41" s="56"/>
      <c r="G41" s="102" t="s">
        <v>44</v>
      </c>
      <c r="H41" s="103" t="s">
        <v>45</v>
      </c>
      <c r="I41" s="56"/>
      <c r="J41" s="104">
        <f>SUM(J32:J39)</f>
        <v>0</v>
      </c>
      <c r="K41" s="105"/>
      <c r="L41" s="29"/>
    </row>
    <row r="42" spans="2:12" s="1" customFormat="1" ht="14.5" customHeight="1">
      <c r="B42" s="29"/>
      <c r="L42" s="29"/>
    </row>
    <row r="43" spans="2:12" ht="14.5" customHeight="1">
      <c r="B43" s="17"/>
      <c r="L43" s="17"/>
    </row>
    <row r="44" spans="2:12" ht="14.5" customHeight="1">
      <c r="B44" s="17"/>
      <c r="L44" s="17"/>
    </row>
    <row r="45" spans="2:12" ht="14.5" customHeight="1">
      <c r="B45" s="17"/>
      <c r="L45" s="17"/>
    </row>
    <row r="46" spans="2:12" ht="14.5" customHeight="1">
      <c r="B46" s="17"/>
      <c r="L46" s="17"/>
    </row>
    <row r="47" spans="2:12" ht="14.5" customHeight="1">
      <c r="B47" s="17"/>
      <c r="L47" s="17"/>
    </row>
    <row r="48" spans="2:12" ht="14.5" customHeight="1">
      <c r="B48" s="17"/>
      <c r="L48" s="17"/>
    </row>
    <row r="49" spans="2:12" ht="14.5" customHeight="1">
      <c r="B49" s="17"/>
      <c r="L49" s="17"/>
    </row>
    <row r="50" spans="2:12" s="1" customFormat="1" ht="14.5" customHeight="1">
      <c r="B50" s="29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">
      <c r="B61" s="29"/>
      <c r="D61" s="43" t="s">
        <v>48</v>
      </c>
      <c r="E61" s="31"/>
      <c r="F61" s="106" t="s">
        <v>49</v>
      </c>
      <c r="G61" s="43" t="s">
        <v>48</v>
      </c>
      <c r="H61" s="31"/>
      <c r="I61" s="31"/>
      <c r="J61" s="10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">
      <c r="B65" s="29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">
      <c r="B76" s="29"/>
      <c r="D76" s="43" t="s">
        <v>48</v>
      </c>
      <c r="E76" s="31"/>
      <c r="F76" s="106" t="s">
        <v>49</v>
      </c>
      <c r="G76" s="43" t="s">
        <v>48</v>
      </c>
      <c r="H76" s="31"/>
      <c r="I76" s="31"/>
      <c r="J76" s="107" t="s">
        <v>49</v>
      </c>
      <c r="K76" s="31"/>
      <c r="L76" s="29"/>
    </row>
    <row r="77" spans="2:12" s="1" customFormat="1" ht="14.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29"/>
    </row>
    <row r="81" spans="2:12" s="1" customFormat="1" ht="7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29"/>
    </row>
    <row r="82" spans="2:12" s="1" customFormat="1" ht="25" customHeight="1">
      <c r="B82" s="29"/>
      <c r="C82" s="18" t="s">
        <v>113</v>
      </c>
      <c r="L82" s="29"/>
    </row>
    <row r="83" spans="2:12" s="1" customFormat="1" ht="7" customHeight="1">
      <c r="B83" s="29"/>
      <c r="L83" s="29"/>
    </row>
    <row r="84" spans="2:12" s="1" customFormat="1" ht="12" customHeight="1">
      <c r="B84" s="29"/>
      <c r="C84" s="24" t="s">
        <v>15</v>
      </c>
      <c r="L84" s="29"/>
    </row>
    <row r="85" spans="2:12" s="1" customFormat="1" ht="16.5" customHeight="1">
      <c r="B85" s="29"/>
      <c r="E85" s="230" t="str">
        <f>E7</f>
        <v>Prístavba lezeckého centra HK Neolit</v>
      </c>
      <c r="F85" s="231"/>
      <c r="G85" s="231"/>
      <c r="H85" s="231"/>
      <c r="L85" s="29"/>
    </row>
    <row r="86" spans="2:12" ht="12" customHeight="1">
      <c r="B86" s="17"/>
      <c r="C86" s="24" t="s">
        <v>109</v>
      </c>
      <c r="L86" s="17"/>
    </row>
    <row r="87" spans="2:12" s="1" customFormat="1" ht="16.5" customHeight="1">
      <c r="B87" s="29"/>
      <c r="E87" s="230" t="s">
        <v>110</v>
      </c>
      <c r="F87" s="229"/>
      <c r="G87" s="229"/>
      <c r="H87" s="229"/>
      <c r="L87" s="29"/>
    </row>
    <row r="88" spans="2:12" s="1" customFormat="1" ht="12" customHeight="1">
      <c r="B88" s="29"/>
      <c r="C88" s="24" t="s">
        <v>111</v>
      </c>
      <c r="L88" s="29"/>
    </row>
    <row r="89" spans="2:12" s="1" customFormat="1" ht="16.5" customHeight="1">
      <c r="B89" s="29"/>
      <c r="E89" s="220" t="str">
        <f>E11</f>
        <v>SO 02-8 - Vzduchotechnika</v>
      </c>
      <c r="F89" s="229"/>
      <c r="G89" s="229"/>
      <c r="H89" s="229"/>
      <c r="L89" s="29"/>
    </row>
    <row r="90" spans="2:12" s="1" customFormat="1" ht="7" customHeight="1">
      <c r="B90" s="29"/>
      <c r="L90" s="29"/>
    </row>
    <row r="91" spans="2:12" s="1" customFormat="1" ht="12" customHeight="1">
      <c r="B91" s="29"/>
      <c r="C91" s="24" t="s">
        <v>19</v>
      </c>
      <c r="F91" s="22" t="str">
        <f>F14</f>
        <v>Martin</v>
      </c>
      <c r="I91" s="24" t="s">
        <v>21</v>
      </c>
      <c r="J91" s="52">
        <f>IF(J14="","",J14)</f>
        <v>46086</v>
      </c>
      <c r="L91" s="29"/>
    </row>
    <row r="92" spans="2:12" s="1" customFormat="1" ht="7" customHeight="1">
      <c r="B92" s="29"/>
      <c r="L92" s="29"/>
    </row>
    <row r="93" spans="2:12" s="1" customFormat="1" ht="15.25" customHeight="1">
      <c r="B93" s="29"/>
      <c r="C93" s="24" t="s">
        <v>22</v>
      </c>
      <c r="F93" s="22" t="str">
        <f>E17</f>
        <v>Horolezecký klub NEOLIT, o.z.</v>
      </c>
      <c r="I93" s="24" t="s">
        <v>27</v>
      </c>
      <c r="J93" s="27" t="str">
        <f>E23</f>
        <v>Hplus a.s.</v>
      </c>
      <c r="L93" s="29"/>
    </row>
    <row r="94" spans="2:12" s="1" customFormat="1" ht="15.25" customHeight="1">
      <c r="B94" s="29"/>
      <c r="C94" s="24" t="s">
        <v>25</v>
      </c>
      <c r="F94" s="22" t="str">
        <f>IF(E20="","",E20)</f>
        <v>Vyplň údaj</v>
      </c>
      <c r="I94" s="24" t="s">
        <v>30</v>
      </c>
      <c r="J94" s="27" t="str">
        <f>E26</f>
        <v xml:space="preserve"> </v>
      </c>
      <c r="L94" s="29"/>
    </row>
    <row r="95" spans="2:12" s="1" customFormat="1" ht="10.25" customHeight="1">
      <c r="B95" s="29"/>
      <c r="L95" s="29"/>
    </row>
    <row r="96" spans="2:12" s="1" customFormat="1" ht="29.25" customHeight="1">
      <c r="B96" s="29"/>
      <c r="C96" s="108" t="s">
        <v>114</v>
      </c>
      <c r="D96" s="100"/>
      <c r="E96" s="100"/>
      <c r="F96" s="100"/>
      <c r="G96" s="100"/>
      <c r="H96" s="100"/>
      <c r="I96" s="100"/>
      <c r="J96" s="109" t="s">
        <v>115</v>
      </c>
      <c r="K96" s="100"/>
      <c r="L96" s="29"/>
    </row>
    <row r="97" spans="2:47" s="1" customFormat="1" ht="10.25" customHeight="1">
      <c r="B97" s="29"/>
      <c r="L97" s="29"/>
    </row>
    <row r="98" spans="2:47" s="1" customFormat="1" ht="22.75" customHeight="1">
      <c r="B98" s="29"/>
      <c r="C98" s="110" t="s">
        <v>116</v>
      </c>
      <c r="J98" s="65">
        <f>J135</f>
        <v>0</v>
      </c>
      <c r="L98" s="29"/>
      <c r="AU98" s="14" t="s">
        <v>117</v>
      </c>
    </row>
    <row r="99" spans="2:47" s="8" customFormat="1" ht="25" customHeight="1">
      <c r="B99" s="111"/>
      <c r="D99" s="112" t="s">
        <v>126</v>
      </c>
      <c r="E99" s="113"/>
      <c r="F99" s="113"/>
      <c r="G99" s="113"/>
      <c r="H99" s="113"/>
      <c r="I99" s="113"/>
      <c r="J99" s="114">
        <f>J136</f>
        <v>0</v>
      </c>
      <c r="L99" s="111"/>
    </row>
    <row r="100" spans="2:47" s="9" customFormat="1" ht="20" customHeight="1">
      <c r="B100" s="115"/>
      <c r="D100" s="116" t="s">
        <v>1059</v>
      </c>
      <c r="E100" s="117"/>
      <c r="F100" s="117"/>
      <c r="G100" s="117"/>
      <c r="H100" s="117"/>
      <c r="I100" s="117"/>
      <c r="J100" s="118">
        <f>J137</f>
        <v>0</v>
      </c>
      <c r="L100" s="115"/>
    </row>
    <row r="101" spans="2:47" s="9" customFormat="1" ht="15" customHeight="1">
      <c r="B101" s="115"/>
      <c r="D101" s="116" t="s">
        <v>2370</v>
      </c>
      <c r="E101" s="117"/>
      <c r="F101" s="117"/>
      <c r="G101" s="117"/>
      <c r="H101" s="117"/>
      <c r="I101" s="117"/>
      <c r="J101" s="118">
        <f>J138</f>
        <v>0</v>
      </c>
      <c r="L101" s="115"/>
    </row>
    <row r="102" spans="2:47" s="9" customFormat="1" ht="21.75" customHeight="1">
      <c r="B102" s="115"/>
      <c r="D102" s="116" t="s">
        <v>2371</v>
      </c>
      <c r="E102" s="117"/>
      <c r="F102" s="117"/>
      <c r="G102" s="117"/>
      <c r="H102" s="117"/>
      <c r="I102" s="117"/>
      <c r="J102" s="118">
        <f>J146</f>
        <v>0</v>
      </c>
      <c r="L102" s="115"/>
    </row>
    <row r="103" spans="2:47" s="9" customFormat="1" ht="21.75" customHeight="1">
      <c r="B103" s="115"/>
      <c r="D103" s="116" t="s">
        <v>2372</v>
      </c>
      <c r="E103" s="117"/>
      <c r="F103" s="117"/>
      <c r="G103" s="117"/>
      <c r="H103" s="117"/>
      <c r="I103" s="117"/>
      <c r="J103" s="118">
        <f>J154</f>
        <v>0</v>
      </c>
      <c r="L103" s="115"/>
    </row>
    <row r="104" spans="2:47" s="9" customFormat="1" ht="21.75" customHeight="1">
      <c r="B104" s="115"/>
      <c r="D104" s="116" t="s">
        <v>2373</v>
      </c>
      <c r="E104" s="117"/>
      <c r="F104" s="117"/>
      <c r="G104" s="117"/>
      <c r="H104" s="117"/>
      <c r="I104" s="117"/>
      <c r="J104" s="118">
        <f>J159</f>
        <v>0</v>
      </c>
      <c r="L104" s="115"/>
    </row>
    <row r="105" spans="2:47" s="9" customFormat="1" ht="21.75" customHeight="1">
      <c r="B105" s="115"/>
      <c r="D105" s="116" t="s">
        <v>2374</v>
      </c>
      <c r="E105" s="117"/>
      <c r="F105" s="117"/>
      <c r="G105" s="117"/>
      <c r="H105" s="117"/>
      <c r="I105" s="117"/>
      <c r="J105" s="118">
        <f>J162</f>
        <v>0</v>
      </c>
      <c r="L105" s="115"/>
    </row>
    <row r="106" spans="2:47" s="9" customFormat="1" ht="15" customHeight="1">
      <c r="B106" s="115"/>
      <c r="D106" s="116" t="s">
        <v>2375</v>
      </c>
      <c r="E106" s="117"/>
      <c r="F106" s="117"/>
      <c r="G106" s="117"/>
      <c r="H106" s="117"/>
      <c r="I106" s="117"/>
      <c r="J106" s="118">
        <f>J167</f>
        <v>0</v>
      </c>
      <c r="L106" s="115"/>
    </row>
    <row r="107" spans="2:47" s="9" customFormat="1" ht="15" customHeight="1">
      <c r="B107" s="115"/>
      <c r="D107" s="116" t="s">
        <v>2376</v>
      </c>
      <c r="E107" s="117"/>
      <c r="F107" s="117"/>
      <c r="G107" s="117"/>
      <c r="H107" s="117"/>
      <c r="I107" s="117"/>
      <c r="J107" s="118">
        <f>J174</f>
        <v>0</v>
      </c>
      <c r="L107" s="115"/>
    </row>
    <row r="108" spans="2:47" s="9" customFormat="1" ht="21.75" customHeight="1">
      <c r="B108" s="115"/>
      <c r="D108" s="116" t="s">
        <v>2377</v>
      </c>
      <c r="E108" s="117"/>
      <c r="F108" s="117"/>
      <c r="G108" s="117"/>
      <c r="H108" s="117"/>
      <c r="I108" s="117"/>
      <c r="J108" s="118">
        <f>J175</f>
        <v>0</v>
      </c>
      <c r="L108" s="115"/>
    </row>
    <row r="109" spans="2:47" s="9" customFormat="1" ht="21.75" customHeight="1">
      <c r="B109" s="115"/>
      <c r="D109" s="116" t="s">
        <v>2378</v>
      </c>
      <c r="E109" s="117"/>
      <c r="F109" s="117"/>
      <c r="G109" s="117"/>
      <c r="H109" s="117"/>
      <c r="I109" s="117"/>
      <c r="J109" s="118">
        <f>J177</f>
        <v>0</v>
      </c>
      <c r="L109" s="115"/>
    </row>
    <row r="110" spans="2:47" s="9" customFormat="1" ht="15" customHeight="1">
      <c r="B110" s="115"/>
      <c r="D110" s="116" t="s">
        <v>2379</v>
      </c>
      <c r="E110" s="117"/>
      <c r="F110" s="117"/>
      <c r="G110" s="117"/>
      <c r="H110" s="117"/>
      <c r="I110" s="117"/>
      <c r="J110" s="118">
        <f>J180</f>
        <v>0</v>
      </c>
      <c r="L110" s="115"/>
    </row>
    <row r="111" spans="2:47" s="9" customFormat="1" ht="21.75" customHeight="1">
      <c r="B111" s="115"/>
      <c r="D111" s="116" t="s">
        <v>2380</v>
      </c>
      <c r="E111" s="117"/>
      <c r="F111" s="117"/>
      <c r="G111" s="117"/>
      <c r="H111" s="117"/>
      <c r="I111" s="117"/>
      <c r="J111" s="118">
        <f>J187</f>
        <v>0</v>
      </c>
      <c r="L111" s="115"/>
    </row>
    <row r="112" spans="2:47" s="9" customFormat="1" ht="15" customHeight="1">
      <c r="B112" s="115"/>
      <c r="D112" s="116" t="s">
        <v>2381</v>
      </c>
      <c r="E112" s="117"/>
      <c r="F112" s="117"/>
      <c r="G112" s="117"/>
      <c r="H112" s="117"/>
      <c r="I112" s="117"/>
      <c r="J112" s="118">
        <f>J190</f>
        <v>0</v>
      </c>
      <c r="L112" s="115"/>
    </row>
    <row r="113" spans="2:12" s="9" customFormat="1" ht="15" customHeight="1">
      <c r="B113" s="115"/>
      <c r="D113" s="116" t="s">
        <v>2382</v>
      </c>
      <c r="E113" s="117"/>
      <c r="F113" s="117"/>
      <c r="G113" s="117"/>
      <c r="H113" s="117"/>
      <c r="I113" s="117"/>
      <c r="J113" s="118">
        <f>J192</f>
        <v>0</v>
      </c>
      <c r="L113" s="115"/>
    </row>
    <row r="114" spans="2:12" s="1" customFormat="1" ht="21.75" customHeight="1">
      <c r="B114" s="29"/>
      <c r="L114" s="29"/>
    </row>
    <row r="115" spans="2:12" s="1" customFormat="1" ht="7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29"/>
    </row>
    <row r="119" spans="2:12" s="1" customFormat="1" ht="7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29"/>
    </row>
    <row r="120" spans="2:12" s="1" customFormat="1" ht="25" customHeight="1">
      <c r="B120" s="29"/>
      <c r="C120" s="18" t="s">
        <v>146</v>
      </c>
      <c r="L120" s="29"/>
    </row>
    <row r="121" spans="2:12" s="1" customFormat="1" ht="7" customHeight="1">
      <c r="B121" s="29"/>
      <c r="L121" s="29"/>
    </row>
    <row r="122" spans="2:12" s="1" customFormat="1" ht="12" customHeight="1">
      <c r="B122" s="29"/>
      <c r="C122" s="24" t="s">
        <v>15</v>
      </c>
      <c r="L122" s="29"/>
    </row>
    <row r="123" spans="2:12" s="1" customFormat="1" ht="16.5" customHeight="1">
      <c r="B123" s="29"/>
      <c r="E123" s="230" t="str">
        <f>E7</f>
        <v>Prístavba lezeckého centra HK Neolit</v>
      </c>
      <c r="F123" s="231"/>
      <c r="G123" s="231"/>
      <c r="H123" s="231"/>
      <c r="L123" s="29"/>
    </row>
    <row r="124" spans="2:12" ht="12" customHeight="1">
      <c r="B124" s="17"/>
      <c r="C124" s="24" t="s">
        <v>109</v>
      </c>
      <c r="L124" s="17"/>
    </row>
    <row r="125" spans="2:12" s="1" customFormat="1" ht="16.5" customHeight="1">
      <c r="B125" s="29"/>
      <c r="E125" s="230" t="s">
        <v>110</v>
      </c>
      <c r="F125" s="229"/>
      <c r="G125" s="229"/>
      <c r="H125" s="229"/>
      <c r="L125" s="29"/>
    </row>
    <row r="126" spans="2:12" s="1" customFormat="1" ht="12" customHeight="1">
      <c r="B126" s="29"/>
      <c r="C126" s="24" t="s">
        <v>111</v>
      </c>
      <c r="L126" s="29"/>
    </row>
    <row r="127" spans="2:12" s="1" customFormat="1" ht="16.5" customHeight="1">
      <c r="B127" s="29"/>
      <c r="E127" s="220" t="str">
        <f>E11</f>
        <v>SO 02-8 - Vzduchotechnika</v>
      </c>
      <c r="F127" s="229"/>
      <c r="G127" s="229"/>
      <c r="H127" s="229"/>
      <c r="L127" s="29"/>
    </row>
    <row r="128" spans="2:12" s="1" customFormat="1" ht="7" customHeight="1">
      <c r="B128" s="29"/>
      <c r="L128" s="29"/>
    </row>
    <row r="129" spans="2:65" s="1" customFormat="1" ht="12" customHeight="1">
      <c r="B129" s="29"/>
      <c r="C129" s="24" t="s">
        <v>19</v>
      </c>
      <c r="F129" s="22" t="str">
        <f>F14</f>
        <v>Martin</v>
      </c>
      <c r="I129" s="24" t="s">
        <v>21</v>
      </c>
      <c r="J129" s="52">
        <f>IF(J14="","",J14)</f>
        <v>46086</v>
      </c>
      <c r="L129" s="29"/>
    </row>
    <row r="130" spans="2:65" s="1" customFormat="1" ht="7" customHeight="1">
      <c r="B130" s="29"/>
      <c r="L130" s="29"/>
    </row>
    <row r="131" spans="2:65" s="1" customFormat="1" ht="15.25" customHeight="1">
      <c r="B131" s="29"/>
      <c r="C131" s="24" t="s">
        <v>22</v>
      </c>
      <c r="F131" s="22" t="str">
        <f>E17</f>
        <v>Horolezecký klub NEOLIT, o.z.</v>
      </c>
      <c r="I131" s="24" t="s">
        <v>27</v>
      </c>
      <c r="J131" s="27" t="str">
        <f>E23</f>
        <v>Hplus a.s.</v>
      </c>
      <c r="L131" s="29"/>
    </row>
    <row r="132" spans="2:65" s="1" customFormat="1" ht="15.25" customHeight="1">
      <c r="B132" s="29"/>
      <c r="C132" s="24" t="s">
        <v>25</v>
      </c>
      <c r="F132" s="22" t="str">
        <f>IF(E20="","",E20)</f>
        <v>Vyplň údaj</v>
      </c>
      <c r="I132" s="24" t="s">
        <v>30</v>
      </c>
      <c r="J132" s="27" t="str">
        <f>E26</f>
        <v xml:space="preserve"> </v>
      </c>
      <c r="L132" s="29"/>
    </row>
    <row r="133" spans="2:65" s="1" customFormat="1" ht="10.25" customHeight="1">
      <c r="B133" s="29"/>
      <c r="L133" s="29"/>
    </row>
    <row r="134" spans="2:65" s="10" customFormat="1" ht="29.25" customHeight="1">
      <c r="B134" s="119"/>
      <c r="C134" s="120" t="s">
        <v>147</v>
      </c>
      <c r="D134" s="121" t="s">
        <v>58</v>
      </c>
      <c r="E134" s="121" t="s">
        <v>54</v>
      </c>
      <c r="F134" s="121" t="s">
        <v>55</v>
      </c>
      <c r="G134" s="121" t="s">
        <v>148</v>
      </c>
      <c r="H134" s="121" t="s">
        <v>149</v>
      </c>
      <c r="I134" s="121" t="s">
        <v>150</v>
      </c>
      <c r="J134" s="122" t="s">
        <v>115</v>
      </c>
      <c r="K134" s="123" t="s">
        <v>151</v>
      </c>
      <c r="L134" s="119"/>
      <c r="M134" s="58" t="s">
        <v>1</v>
      </c>
      <c r="N134" s="59" t="s">
        <v>37</v>
      </c>
      <c r="O134" s="59" t="s">
        <v>152</v>
      </c>
      <c r="P134" s="59" t="s">
        <v>153</v>
      </c>
      <c r="Q134" s="59" t="s">
        <v>154</v>
      </c>
      <c r="R134" s="59" t="s">
        <v>155</v>
      </c>
      <c r="S134" s="59" t="s">
        <v>156</v>
      </c>
      <c r="T134" s="60" t="s">
        <v>157</v>
      </c>
    </row>
    <row r="135" spans="2:65" s="1" customFormat="1" ht="22.75" customHeight="1">
      <c r="B135" s="29"/>
      <c r="C135" s="63" t="s">
        <v>116</v>
      </c>
      <c r="J135" s="124">
        <f>BK135</f>
        <v>0</v>
      </c>
      <c r="L135" s="29"/>
      <c r="M135" s="61"/>
      <c r="N135" s="53"/>
      <c r="O135" s="53"/>
      <c r="P135" s="125">
        <f>P136</f>
        <v>0</v>
      </c>
      <c r="Q135" s="53"/>
      <c r="R135" s="125">
        <f>R136</f>
        <v>0</v>
      </c>
      <c r="S135" s="53"/>
      <c r="T135" s="126">
        <f>T136</f>
        <v>0</v>
      </c>
      <c r="AT135" s="14" t="s">
        <v>72</v>
      </c>
      <c r="AU135" s="14" t="s">
        <v>117</v>
      </c>
      <c r="BK135" s="127">
        <f>BK136</f>
        <v>0</v>
      </c>
    </row>
    <row r="136" spans="2:65" s="11" customFormat="1" ht="26" customHeight="1">
      <c r="B136" s="128"/>
      <c r="D136" s="129" t="s">
        <v>72</v>
      </c>
      <c r="E136" s="130" t="s">
        <v>486</v>
      </c>
      <c r="F136" s="130" t="s">
        <v>487</v>
      </c>
      <c r="I136" s="131"/>
      <c r="J136" s="132">
        <f>BK136</f>
        <v>0</v>
      </c>
      <c r="L136" s="128"/>
      <c r="M136" s="133"/>
      <c r="P136" s="134">
        <f>P137</f>
        <v>0</v>
      </c>
      <c r="R136" s="134">
        <f>R137</f>
        <v>0</v>
      </c>
      <c r="T136" s="135">
        <f>T137</f>
        <v>0</v>
      </c>
      <c r="AR136" s="129" t="s">
        <v>85</v>
      </c>
      <c r="AT136" s="136" t="s">
        <v>72</v>
      </c>
      <c r="AU136" s="136" t="s">
        <v>73</v>
      </c>
      <c r="AY136" s="129" t="s">
        <v>160</v>
      </c>
      <c r="BK136" s="137">
        <f>BK137</f>
        <v>0</v>
      </c>
    </row>
    <row r="137" spans="2:65" s="11" customFormat="1" ht="22.75" customHeight="1">
      <c r="B137" s="128"/>
      <c r="D137" s="129" t="s">
        <v>72</v>
      </c>
      <c r="E137" s="138" t="s">
        <v>1255</v>
      </c>
      <c r="F137" s="138" t="s">
        <v>1256</v>
      </c>
      <c r="I137" s="131"/>
      <c r="J137" s="139">
        <f>BK137</f>
        <v>0</v>
      </c>
      <c r="L137" s="128"/>
      <c r="M137" s="133"/>
      <c r="P137" s="134">
        <f>P138+P167+P174+P180+P190+P192</f>
        <v>0</v>
      </c>
      <c r="R137" s="134">
        <f>R138+R167+R174+R180+R190+R192</f>
        <v>0</v>
      </c>
      <c r="T137" s="135">
        <f>T138+T167+T174+T180+T190+T192</f>
        <v>0</v>
      </c>
      <c r="AR137" s="129" t="s">
        <v>80</v>
      </c>
      <c r="AT137" s="136" t="s">
        <v>72</v>
      </c>
      <c r="AU137" s="136" t="s">
        <v>80</v>
      </c>
      <c r="AY137" s="129" t="s">
        <v>160</v>
      </c>
      <c r="BK137" s="137">
        <f>BK138+BK167+BK174+BK180+BK190+BK192</f>
        <v>0</v>
      </c>
    </row>
    <row r="138" spans="2:65" s="11" customFormat="1" ht="21" customHeight="1">
      <c r="B138" s="128"/>
      <c r="D138" s="129" t="s">
        <v>72</v>
      </c>
      <c r="E138" s="138" t="s">
        <v>2383</v>
      </c>
      <c r="F138" s="138" t="s">
        <v>2384</v>
      </c>
      <c r="I138" s="131"/>
      <c r="J138" s="139">
        <f>BK138</f>
        <v>0</v>
      </c>
      <c r="L138" s="128"/>
      <c r="M138" s="133"/>
      <c r="P138" s="134">
        <f>P139+SUM(P140:P146)+P154+P159+P162</f>
        <v>0</v>
      </c>
      <c r="R138" s="134">
        <f>R139+SUM(R140:R146)+R154+R159+R162</f>
        <v>0</v>
      </c>
      <c r="T138" s="135">
        <f>T139+SUM(T140:T146)+T154+T159+T162</f>
        <v>0</v>
      </c>
      <c r="AR138" s="129" t="s">
        <v>80</v>
      </c>
      <c r="AT138" s="136" t="s">
        <v>72</v>
      </c>
      <c r="AU138" s="136" t="s">
        <v>85</v>
      </c>
      <c r="AY138" s="129" t="s">
        <v>160</v>
      </c>
      <c r="BK138" s="137">
        <f>BK139+SUM(BK140:BK146)+BK154+BK159+BK162</f>
        <v>0</v>
      </c>
    </row>
    <row r="139" spans="2:65" s="1" customFormat="1" ht="16.5" customHeight="1">
      <c r="B139" s="140"/>
      <c r="C139" s="155" t="s">
        <v>80</v>
      </c>
      <c r="D139" s="155" t="s">
        <v>220</v>
      </c>
      <c r="E139" s="156" t="s">
        <v>2385</v>
      </c>
      <c r="F139" s="157" t="s">
        <v>2386</v>
      </c>
      <c r="G139" s="158" t="s">
        <v>771</v>
      </c>
      <c r="H139" s="159">
        <v>1</v>
      </c>
      <c r="I139" s="160"/>
      <c r="J139" s="161">
        <f t="shared" ref="J139:J145" si="0">ROUND(I139*H139,2)</f>
        <v>0</v>
      </c>
      <c r="K139" s="162"/>
      <c r="L139" s="163"/>
      <c r="M139" s="164" t="s">
        <v>1</v>
      </c>
      <c r="N139" s="165" t="s">
        <v>39</v>
      </c>
      <c r="P139" s="151">
        <f t="shared" ref="P139:P145" si="1">O139*H139</f>
        <v>0</v>
      </c>
      <c r="Q139" s="151">
        <v>0</v>
      </c>
      <c r="R139" s="151">
        <f t="shared" ref="R139:R145" si="2">Q139*H139</f>
        <v>0</v>
      </c>
      <c r="S139" s="151">
        <v>0</v>
      </c>
      <c r="T139" s="152">
        <f t="shared" ref="T139:T145" si="3">S139*H139</f>
        <v>0</v>
      </c>
      <c r="AR139" s="153" t="s">
        <v>293</v>
      </c>
      <c r="AT139" s="153" t="s">
        <v>220</v>
      </c>
      <c r="AU139" s="153" t="s">
        <v>171</v>
      </c>
      <c r="AY139" s="14" t="s">
        <v>160</v>
      </c>
      <c r="BE139" s="154">
        <f t="shared" ref="BE139:BE145" si="4">IF(N139="základná",J139,0)</f>
        <v>0</v>
      </c>
      <c r="BF139" s="154">
        <f t="shared" ref="BF139:BF145" si="5">IF(N139="znížená",J139,0)</f>
        <v>0</v>
      </c>
      <c r="BG139" s="154">
        <f t="shared" ref="BG139:BG145" si="6">IF(N139="zákl. prenesená",J139,0)</f>
        <v>0</v>
      </c>
      <c r="BH139" s="154">
        <f t="shared" ref="BH139:BH145" si="7">IF(N139="zníž. prenesená",J139,0)</f>
        <v>0</v>
      </c>
      <c r="BI139" s="154">
        <f t="shared" ref="BI139:BI145" si="8">IF(N139="nulová",J139,0)</f>
        <v>0</v>
      </c>
      <c r="BJ139" s="14" t="s">
        <v>85</v>
      </c>
      <c r="BK139" s="154">
        <f t="shared" ref="BK139:BK145" si="9">ROUND(I139*H139,2)</f>
        <v>0</v>
      </c>
      <c r="BL139" s="14" t="s">
        <v>224</v>
      </c>
      <c r="BM139" s="153" t="s">
        <v>2387</v>
      </c>
    </row>
    <row r="140" spans="2:65" s="1" customFormat="1" ht="24.25" customHeight="1">
      <c r="B140" s="140"/>
      <c r="C140" s="155" t="s">
        <v>85</v>
      </c>
      <c r="D140" s="155" t="s">
        <v>220</v>
      </c>
      <c r="E140" s="156" t="s">
        <v>2388</v>
      </c>
      <c r="F140" s="157" t="s">
        <v>2389</v>
      </c>
      <c r="G140" s="158" t="s">
        <v>269</v>
      </c>
      <c r="H140" s="159">
        <v>1</v>
      </c>
      <c r="I140" s="160"/>
      <c r="J140" s="161">
        <f t="shared" si="0"/>
        <v>0</v>
      </c>
      <c r="K140" s="162"/>
      <c r="L140" s="163"/>
      <c r="M140" s="164" t="s">
        <v>1</v>
      </c>
      <c r="N140" s="165" t="s">
        <v>39</v>
      </c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AR140" s="153" t="s">
        <v>293</v>
      </c>
      <c r="AT140" s="153" t="s">
        <v>220</v>
      </c>
      <c r="AU140" s="153" t="s">
        <v>171</v>
      </c>
      <c r="AY140" s="14" t="s">
        <v>160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4" t="s">
        <v>85</v>
      </c>
      <c r="BK140" s="154">
        <f t="shared" si="9"/>
        <v>0</v>
      </c>
      <c r="BL140" s="14" t="s">
        <v>224</v>
      </c>
      <c r="BM140" s="153" t="s">
        <v>2390</v>
      </c>
    </row>
    <row r="141" spans="2:65" s="1" customFormat="1" ht="24.25" customHeight="1">
      <c r="B141" s="140"/>
      <c r="C141" s="155" t="s">
        <v>171</v>
      </c>
      <c r="D141" s="155" t="s">
        <v>220</v>
      </c>
      <c r="E141" s="156" t="s">
        <v>2391</v>
      </c>
      <c r="F141" s="157" t="s">
        <v>2392</v>
      </c>
      <c r="G141" s="158" t="s">
        <v>269</v>
      </c>
      <c r="H141" s="159">
        <v>1</v>
      </c>
      <c r="I141" s="160"/>
      <c r="J141" s="161">
        <f t="shared" si="0"/>
        <v>0</v>
      </c>
      <c r="K141" s="162"/>
      <c r="L141" s="163"/>
      <c r="M141" s="164" t="s">
        <v>1</v>
      </c>
      <c r="N141" s="165" t="s">
        <v>39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293</v>
      </c>
      <c r="AT141" s="153" t="s">
        <v>220</v>
      </c>
      <c r="AU141" s="153" t="s">
        <v>171</v>
      </c>
      <c r="AY141" s="14" t="s">
        <v>160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4" t="s">
        <v>85</v>
      </c>
      <c r="BK141" s="154">
        <f t="shared" si="9"/>
        <v>0</v>
      </c>
      <c r="BL141" s="14" t="s">
        <v>224</v>
      </c>
      <c r="BM141" s="153" t="s">
        <v>2393</v>
      </c>
    </row>
    <row r="142" spans="2:65" s="1" customFormat="1" ht="24.25" customHeight="1">
      <c r="B142" s="140"/>
      <c r="C142" s="155" t="s">
        <v>166</v>
      </c>
      <c r="D142" s="155" t="s">
        <v>220</v>
      </c>
      <c r="E142" s="156" t="s">
        <v>2394</v>
      </c>
      <c r="F142" s="157" t="s">
        <v>2395</v>
      </c>
      <c r="G142" s="158" t="s">
        <v>269</v>
      </c>
      <c r="H142" s="159">
        <v>2</v>
      </c>
      <c r="I142" s="160"/>
      <c r="J142" s="161">
        <f t="shared" si="0"/>
        <v>0</v>
      </c>
      <c r="K142" s="162"/>
      <c r="L142" s="163"/>
      <c r="M142" s="164" t="s">
        <v>1</v>
      </c>
      <c r="N142" s="165" t="s">
        <v>39</v>
      </c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AR142" s="153" t="s">
        <v>293</v>
      </c>
      <c r="AT142" s="153" t="s">
        <v>220</v>
      </c>
      <c r="AU142" s="153" t="s">
        <v>171</v>
      </c>
      <c r="AY142" s="14" t="s">
        <v>160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4" t="s">
        <v>85</v>
      </c>
      <c r="BK142" s="154">
        <f t="shared" si="9"/>
        <v>0</v>
      </c>
      <c r="BL142" s="14" t="s">
        <v>224</v>
      </c>
      <c r="BM142" s="153" t="s">
        <v>2396</v>
      </c>
    </row>
    <row r="143" spans="2:65" s="1" customFormat="1" ht="24.25" customHeight="1">
      <c r="B143" s="140"/>
      <c r="C143" s="155" t="s">
        <v>178</v>
      </c>
      <c r="D143" s="155" t="s">
        <v>220</v>
      </c>
      <c r="E143" s="156" t="s">
        <v>2397</v>
      </c>
      <c r="F143" s="157" t="s">
        <v>2398</v>
      </c>
      <c r="G143" s="158" t="s">
        <v>269</v>
      </c>
      <c r="H143" s="159">
        <v>15</v>
      </c>
      <c r="I143" s="160"/>
      <c r="J143" s="161">
        <f t="shared" si="0"/>
        <v>0</v>
      </c>
      <c r="K143" s="162"/>
      <c r="L143" s="163"/>
      <c r="M143" s="164" t="s">
        <v>1</v>
      </c>
      <c r="N143" s="165" t="s">
        <v>39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293</v>
      </c>
      <c r="AT143" s="153" t="s">
        <v>220</v>
      </c>
      <c r="AU143" s="153" t="s">
        <v>171</v>
      </c>
      <c r="AY143" s="14" t="s">
        <v>160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4" t="s">
        <v>85</v>
      </c>
      <c r="BK143" s="154">
        <f t="shared" si="9"/>
        <v>0</v>
      </c>
      <c r="BL143" s="14" t="s">
        <v>224</v>
      </c>
      <c r="BM143" s="153" t="s">
        <v>2399</v>
      </c>
    </row>
    <row r="144" spans="2:65" s="1" customFormat="1" ht="24.25" customHeight="1">
      <c r="B144" s="140"/>
      <c r="C144" s="155" t="s">
        <v>182</v>
      </c>
      <c r="D144" s="155" t="s">
        <v>220</v>
      </c>
      <c r="E144" s="156" t="s">
        <v>2400</v>
      </c>
      <c r="F144" s="157" t="s">
        <v>2401</v>
      </c>
      <c r="G144" s="158" t="s">
        <v>269</v>
      </c>
      <c r="H144" s="159">
        <v>2</v>
      </c>
      <c r="I144" s="160"/>
      <c r="J144" s="161">
        <f t="shared" si="0"/>
        <v>0</v>
      </c>
      <c r="K144" s="162"/>
      <c r="L144" s="163"/>
      <c r="M144" s="164" t="s">
        <v>1</v>
      </c>
      <c r="N144" s="165" t="s">
        <v>39</v>
      </c>
      <c r="P144" s="151">
        <f t="shared" si="1"/>
        <v>0</v>
      </c>
      <c r="Q144" s="151">
        <v>0</v>
      </c>
      <c r="R144" s="151">
        <f t="shared" si="2"/>
        <v>0</v>
      </c>
      <c r="S144" s="151">
        <v>0</v>
      </c>
      <c r="T144" s="152">
        <f t="shared" si="3"/>
        <v>0</v>
      </c>
      <c r="AR144" s="153" t="s">
        <v>293</v>
      </c>
      <c r="AT144" s="153" t="s">
        <v>220</v>
      </c>
      <c r="AU144" s="153" t="s">
        <v>171</v>
      </c>
      <c r="AY144" s="14" t="s">
        <v>160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4" t="s">
        <v>85</v>
      </c>
      <c r="BK144" s="154">
        <f t="shared" si="9"/>
        <v>0</v>
      </c>
      <c r="BL144" s="14" t="s">
        <v>224</v>
      </c>
      <c r="BM144" s="153" t="s">
        <v>2402</v>
      </c>
    </row>
    <row r="145" spans="2:65" s="1" customFormat="1" ht="21.75" customHeight="1">
      <c r="B145" s="140"/>
      <c r="C145" s="155" t="s">
        <v>186</v>
      </c>
      <c r="D145" s="155" t="s">
        <v>220</v>
      </c>
      <c r="E145" s="156" t="s">
        <v>2403</v>
      </c>
      <c r="F145" s="157" t="s">
        <v>2404</v>
      </c>
      <c r="G145" s="158" t="s">
        <v>269</v>
      </c>
      <c r="H145" s="159">
        <v>5</v>
      </c>
      <c r="I145" s="160"/>
      <c r="J145" s="161">
        <f t="shared" si="0"/>
        <v>0</v>
      </c>
      <c r="K145" s="162"/>
      <c r="L145" s="163"/>
      <c r="M145" s="164" t="s">
        <v>1</v>
      </c>
      <c r="N145" s="165" t="s">
        <v>39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AR145" s="153" t="s">
        <v>293</v>
      </c>
      <c r="AT145" s="153" t="s">
        <v>220</v>
      </c>
      <c r="AU145" s="153" t="s">
        <v>171</v>
      </c>
      <c r="AY145" s="14" t="s">
        <v>160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4" t="s">
        <v>85</v>
      </c>
      <c r="BK145" s="154">
        <f t="shared" si="9"/>
        <v>0</v>
      </c>
      <c r="BL145" s="14" t="s">
        <v>224</v>
      </c>
      <c r="BM145" s="153" t="s">
        <v>2405</v>
      </c>
    </row>
    <row r="146" spans="2:65" s="12" customFormat="1" ht="21" customHeight="1">
      <c r="B146" s="172"/>
      <c r="D146" s="173" t="s">
        <v>72</v>
      </c>
      <c r="E146" s="173" t="s">
        <v>2406</v>
      </c>
      <c r="F146" s="173" t="s">
        <v>2407</v>
      </c>
      <c r="I146" s="174"/>
      <c r="J146" s="175">
        <f>BK146</f>
        <v>0</v>
      </c>
      <c r="L146" s="172"/>
      <c r="M146" s="176"/>
      <c r="P146" s="177">
        <f>SUM(P147:P153)</f>
        <v>0</v>
      </c>
      <c r="R146" s="177">
        <f>SUM(R147:R153)</f>
        <v>0</v>
      </c>
      <c r="T146" s="178">
        <f>SUM(T147:T153)</f>
        <v>0</v>
      </c>
      <c r="AR146" s="173" t="s">
        <v>80</v>
      </c>
      <c r="AT146" s="179" t="s">
        <v>72</v>
      </c>
      <c r="AU146" s="179" t="s">
        <v>171</v>
      </c>
      <c r="AY146" s="173" t="s">
        <v>160</v>
      </c>
      <c r="BK146" s="180">
        <f>SUM(BK147:BK153)</f>
        <v>0</v>
      </c>
    </row>
    <row r="147" spans="2:65" s="1" customFormat="1" ht="16.5" customHeight="1">
      <c r="B147" s="140"/>
      <c r="C147" s="155" t="s">
        <v>190</v>
      </c>
      <c r="D147" s="155" t="s">
        <v>220</v>
      </c>
      <c r="E147" s="156" t="s">
        <v>2408</v>
      </c>
      <c r="F147" s="157" t="s">
        <v>2409</v>
      </c>
      <c r="G147" s="158" t="s">
        <v>253</v>
      </c>
      <c r="H147" s="159">
        <v>4</v>
      </c>
      <c r="I147" s="160"/>
      <c r="J147" s="161">
        <f t="shared" ref="J147:J153" si="10">ROUND(I147*H147,2)</f>
        <v>0</v>
      </c>
      <c r="K147" s="162"/>
      <c r="L147" s="163"/>
      <c r="M147" s="164" t="s">
        <v>1</v>
      </c>
      <c r="N147" s="165" t="s">
        <v>39</v>
      </c>
      <c r="P147" s="151">
        <f t="shared" ref="P147:P153" si="11">O147*H147</f>
        <v>0</v>
      </c>
      <c r="Q147" s="151">
        <v>0</v>
      </c>
      <c r="R147" s="151">
        <f t="shared" ref="R147:R153" si="12">Q147*H147</f>
        <v>0</v>
      </c>
      <c r="S147" s="151">
        <v>0</v>
      </c>
      <c r="T147" s="152">
        <f t="shared" ref="T147:T153" si="13">S147*H147</f>
        <v>0</v>
      </c>
      <c r="AR147" s="153" t="s">
        <v>293</v>
      </c>
      <c r="AT147" s="153" t="s">
        <v>220</v>
      </c>
      <c r="AU147" s="153" t="s">
        <v>166</v>
      </c>
      <c r="AY147" s="14" t="s">
        <v>160</v>
      </c>
      <c r="BE147" s="154">
        <f t="shared" ref="BE147:BE153" si="14">IF(N147="základná",J147,0)</f>
        <v>0</v>
      </c>
      <c r="BF147" s="154">
        <f t="shared" ref="BF147:BF153" si="15">IF(N147="znížená",J147,0)</f>
        <v>0</v>
      </c>
      <c r="BG147" s="154">
        <f t="shared" ref="BG147:BG153" si="16">IF(N147="zákl. prenesená",J147,0)</f>
        <v>0</v>
      </c>
      <c r="BH147" s="154">
        <f t="shared" ref="BH147:BH153" si="17">IF(N147="zníž. prenesená",J147,0)</f>
        <v>0</v>
      </c>
      <c r="BI147" s="154">
        <f t="shared" ref="BI147:BI153" si="18">IF(N147="nulová",J147,0)</f>
        <v>0</v>
      </c>
      <c r="BJ147" s="14" t="s">
        <v>85</v>
      </c>
      <c r="BK147" s="154">
        <f t="shared" ref="BK147:BK153" si="19">ROUND(I147*H147,2)</f>
        <v>0</v>
      </c>
      <c r="BL147" s="14" t="s">
        <v>224</v>
      </c>
      <c r="BM147" s="153" t="s">
        <v>2410</v>
      </c>
    </row>
    <row r="148" spans="2:65" s="1" customFormat="1" ht="16.5" customHeight="1">
      <c r="B148" s="140"/>
      <c r="C148" s="155" t="s">
        <v>194</v>
      </c>
      <c r="D148" s="155" t="s">
        <v>220</v>
      </c>
      <c r="E148" s="156" t="s">
        <v>2411</v>
      </c>
      <c r="F148" s="157" t="s">
        <v>2412</v>
      </c>
      <c r="G148" s="158" t="s">
        <v>253</v>
      </c>
      <c r="H148" s="159">
        <v>12</v>
      </c>
      <c r="I148" s="160"/>
      <c r="J148" s="161">
        <f t="shared" si="10"/>
        <v>0</v>
      </c>
      <c r="K148" s="162"/>
      <c r="L148" s="163"/>
      <c r="M148" s="164" t="s">
        <v>1</v>
      </c>
      <c r="N148" s="165" t="s">
        <v>39</v>
      </c>
      <c r="P148" s="151">
        <f t="shared" si="11"/>
        <v>0</v>
      </c>
      <c r="Q148" s="151">
        <v>0</v>
      </c>
      <c r="R148" s="151">
        <f t="shared" si="12"/>
        <v>0</v>
      </c>
      <c r="S148" s="151">
        <v>0</v>
      </c>
      <c r="T148" s="152">
        <f t="shared" si="13"/>
        <v>0</v>
      </c>
      <c r="AR148" s="153" t="s">
        <v>293</v>
      </c>
      <c r="AT148" s="153" t="s">
        <v>220</v>
      </c>
      <c r="AU148" s="153" t="s">
        <v>166</v>
      </c>
      <c r="AY148" s="14" t="s">
        <v>160</v>
      </c>
      <c r="BE148" s="154">
        <f t="shared" si="14"/>
        <v>0</v>
      </c>
      <c r="BF148" s="154">
        <f t="shared" si="15"/>
        <v>0</v>
      </c>
      <c r="BG148" s="154">
        <f t="shared" si="16"/>
        <v>0</v>
      </c>
      <c r="BH148" s="154">
        <f t="shared" si="17"/>
        <v>0</v>
      </c>
      <c r="BI148" s="154">
        <f t="shared" si="18"/>
        <v>0</v>
      </c>
      <c r="BJ148" s="14" t="s">
        <v>85</v>
      </c>
      <c r="BK148" s="154">
        <f t="shared" si="19"/>
        <v>0</v>
      </c>
      <c r="BL148" s="14" t="s">
        <v>224</v>
      </c>
      <c r="BM148" s="153" t="s">
        <v>2413</v>
      </c>
    </row>
    <row r="149" spans="2:65" s="1" customFormat="1" ht="16.5" customHeight="1">
      <c r="B149" s="140"/>
      <c r="C149" s="155" t="s">
        <v>198</v>
      </c>
      <c r="D149" s="155" t="s">
        <v>220</v>
      </c>
      <c r="E149" s="156" t="s">
        <v>2414</v>
      </c>
      <c r="F149" s="157" t="s">
        <v>2415</v>
      </c>
      <c r="G149" s="158" t="s">
        <v>253</v>
      </c>
      <c r="H149" s="159">
        <v>5</v>
      </c>
      <c r="I149" s="160"/>
      <c r="J149" s="161">
        <f t="shared" si="10"/>
        <v>0</v>
      </c>
      <c r="K149" s="162"/>
      <c r="L149" s="163"/>
      <c r="M149" s="164" t="s">
        <v>1</v>
      </c>
      <c r="N149" s="165" t="s">
        <v>39</v>
      </c>
      <c r="P149" s="151">
        <f t="shared" si="11"/>
        <v>0</v>
      </c>
      <c r="Q149" s="151">
        <v>0</v>
      </c>
      <c r="R149" s="151">
        <f t="shared" si="12"/>
        <v>0</v>
      </c>
      <c r="S149" s="151">
        <v>0</v>
      </c>
      <c r="T149" s="152">
        <f t="shared" si="13"/>
        <v>0</v>
      </c>
      <c r="AR149" s="153" t="s">
        <v>293</v>
      </c>
      <c r="AT149" s="153" t="s">
        <v>220</v>
      </c>
      <c r="AU149" s="153" t="s">
        <v>166</v>
      </c>
      <c r="AY149" s="14" t="s">
        <v>160</v>
      </c>
      <c r="BE149" s="154">
        <f t="shared" si="14"/>
        <v>0</v>
      </c>
      <c r="BF149" s="154">
        <f t="shared" si="15"/>
        <v>0</v>
      </c>
      <c r="BG149" s="154">
        <f t="shared" si="16"/>
        <v>0</v>
      </c>
      <c r="BH149" s="154">
        <f t="shared" si="17"/>
        <v>0</v>
      </c>
      <c r="BI149" s="154">
        <f t="shared" si="18"/>
        <v>0</v>
      </c>
      <c r="BJ149" s="14" t="s">
        <v>85</v>
      </c>
      <c r="BK149" s="154">
        <f t="shared" si="19"/>
        <v>0</v>
      </c>
      <c r="BL149" s="14" t="s">
        <v>224</v>
      </c>
      <c r="BM149" s="153" t="s">
        <v>2416</v>
      </c>
    </row>
    <row r="150" spans="2:65" s="1" customFormat="1" ht="16.5" customHeight="1">
      <c r="B150" s="140"/>
      <c r="C150" s="155" t="s">
        <v>202</v>
      </c>
      <c r="D150" s="155" t="s">
        <v>220</v>
      </c>
      <c r="E150" s="156" t="s">
        <v>2417</v>
      </c>
      <c r="F150" s="157" t="s">
        <v>2418</v>
      </c>
      <c r="G150" s="158" t="s">
        <v>253</v>
      </c>
      <c r="H150" s="159">
        <v>36</v>
      </c>
      <c r="I150" s="160"/>
      <c r="J150" s="161">
        <f t="shared" si="10"/>
        <v>0</v>
      </c>
      <c r="K150" s="162"/>
      <c r="L150" s="163"/>
      <c r="M150" s="164" t="s">
        <v>1</v>
      </c>
      <c r="N150" s="165" t="s">
        <v>39</v>
      </c>
      <c r="P150" s="151">
        <f t="shared" si="11"/>
        <v>0</v>
      </c>
      <c r="Q150" s="151">
        <v>0</v>
      </c>
      <c r="R150" s="151">
        <f t="shared" si="12"/>
        <v>0</v>
      </c>
      <c r="S150" s="151">
        <v>0</v>
      </c>
      <c r="T150" s="152">
        <f t="shared" si="13"/>
        <v>0</v>
      </c>
      <c r="AR150" s="153" t="s">
        <v>293</v>
      </c>
      <c r="AT150" s="153" t="s">
        <v>220</v>
      </c>
      <c r="AU150" s="153" t="s">
        <v>166</v>
      </c>
      <c r="AY150" s="14" t="s">
        <v>160</v>
      </c>
      <c r="BE150" s="154">
        <f t="shared" si="14"/>
        <v>0</v>
      </c>
      <c r="BF150" s="154">
        <f t="shared" si="15"/>
        <v>0</v>
      </c>
      <c r="BG150" s="154">
        <f t="shared" si="16"/>
        <v>0</v>
      </c>
      <c r="BH150" s="154">
        <f t="shared" si="17"/>
        <v>0</v>
      </c>
      <c r="BI150" s="154">
        <f t="shared" si="18"/>
        <v>0</v>
      </c>
      <c r="BJ150" s="14" t="s">
        <v>85</v>
      </c>
      <c r="BK150" s="154">
        <f t="shared" si="19"/>
        <v>0</v>
      </c>
      <c r="BL150" s="14" t="s">
        <v>224</v>
      </c>
      <c r="BM150" s="153" t="s">
        <v>2419</v>
      </c>
    </row>
    <row r="151" spans="2:65" s="1" customFormat="1" ht="16.5" customHeight="1">
      <c r="B151" s="140"/>
      <c r="C151" s="155" t="s">
        <v>206</v>
      </c>
      <c r="D151" s="155" t="s">
        <v>220</v>
      </c>
      <c r="E151" s="156" t="s">
        <v>2420</v>
      </c>
      <c r="F151" s="157" t="s">
        <v>2421</v>
      </c>
      <c r="G151" s="158" t="s">
        <v>253</v>
      </c>
      <c r="H151" s="159">
        <v>13</v>
      </c>
      <c r="I151" s="160"/>
      <c r="J151" s="161">
        <f t="shared" si="10"/>
        <v>0</v>
      </c>
      <c r="K151" s="162"/>
      <c r="L151" s="163"/>
      <c r="M151" s="164" t="s">
        <v>1</v>
      </c>
      <c r="N151" s="165" t="s">
        <v>39</v>
      </c>
      <c r="P151" s="151">
        <f t="shared" si="11"/>
        <v>0</v>
      </c>
      <c r="Q151" s="151">
        <v>0</v>
      </c>
      <c r="R151" s="151">
        <f t="shared" si="12"/>
        <v>0</v>
      </c>
      <c r="S151" s="151">
        <v>0</v>
      </c>
      <c r="T151" s="152">
        <f t="shared" si="13"/>
        <v>0</v>
      </c>
      <c r="AR151" s="153" t="s">
        <v>293</v>
      </c>
      <c r="AT151" s="153" t="s">
        <v>220</v>
      </c>
      <c r="AU151" s="153" t="s">
        <v>166</v>
      </c>
      <c r="AY151" s="14" t="s">
        <v>160</v>
      </c>
      <c r="BE151" s="154">
        <f t="shared" si="14"/>
        <v>0</v>
      </c>
      <c r="BF151" s="154">
        <f t="shared" si="15"/>
        <v>0</v>
      </c>
      <c r="BG151" s="154">
        <f t="shared" si="16"/>
        <v>0</v>
      </c>
      <c r="BH151" s="154">
        <f t="shared" si="17"/>
        <v>0</v>
      </c>
      <c r="BI151" s="154">
        <f t="shared" si="18"/>
        <v>0</v>
      </c>
      <c r="BJ151" s="14" t="s">
        <v>85</v>
      </c>
      <c r="BK151" s="154">
        <f t="shared" si="19"/>
        <v>0</v>
      </c>
      <c r="BL151" s="14" t="s">
        <v>224</v>
      </c>
      <c r="BM151" s="153" t="s">
        <v>2422</v>
      </c>
    </row>
    <row r="152" spans="2:65" s="1" customFormat="1" ht="16.5" customHeight="1">
      <c r="B152" s="140"/>
      <c r="C152" s="155" t="s">
        <v>211</v>
      </c>
      <c r="D152" s="155" t="s">
        <v>220</v>
      </c>
      <c r="E152" s="156" t="s">
        <v>2423</v>
      </c>
      <c r="F152" s="157" t="s">
        <v>2424</v>
      </c>
      <c r="G152" s="158" t="s">
        <v>253</v>
      </c>
      <c r="H152" s="159">
        <v>9</v>
      </c>
      <c r="I152" s="160"/>
      <c r="J152" s="161">
        <f t="shared" si="10"/>
        <v>0</v>
      </c>
      <c r="K152" s="162"/>
      <c r="L152" s="163"/>
      <c r="M152" s="164" t="s">
        <v>1</v>
      </c>
      <c r="N152" s="165" t="s">
        <v>39</v>
      </c>
      <c r="P152" s="151">
        <f t="shared" si="11"/>
        <v>0</v>
      </c>
      <c r="Q152" s="151">
        <v>0</v>
      </c>
      <c r="R152" s="151">
        <f t="shared" si="12"/>
        <v>0</v>
      </c>
      <c r="S152" s="151">
        <v>0</v>
      </c>
      <c r="T152" s="152">
        <f t="shared" si="13"/>
        <v>0</v>
      </c>
      <c r="AR152" s="153" t="s">
        <v>293</v>
      </c>
      <c r="AT152" s="153" t="s">
        <v>220</v>
      </c>
      <c r="AU152" s="153" t="s">
        <v>166</v>
      </c>
      <c r="AY152" s="14" t="s">
        <v>160</v>
      </c>
      <c r="BE152" s="154">
        <f t="shared" si="14"/>
        <v>0</v>
      </c>
      <c r="BF152" s="154">
        <f t="shared" si="15"/>
        <v>0</v>
      </c>
      <c r="BG152" s="154">
        <f t="shared" si="16"/>
        <v>0</v>
      </c>
      <c r="BH152" s="154">
        <f t="shared" si="17"/>
        <v>0</v>
      </c>
      <c r="BI152" s="154">
        <f t="shared" si="18"/>
        <v>0</v>
      </c>
      <c r="BJ152" s="14" t="s">
        <v>85</v>
      </c>
      <c r="BK152" s="154">
        <f t="shared" si="19"/>
        <v>0</v>
      </c>
      <c r="BL152" s="14" t="s">
        <v>224</v>
      </c>
      <c r="BM152" s="153" t="s">
        <v>2425</v>
      </c>
    </row>
    <row r="153" spans="2:65" s="1" customFormat="1" ht="16.5" customHeight="1">
      <c r="B153" s="140"/>
      <c r="C153" s="155" t="s">
        <v>215</v>
      </c>
      <c r="D153" s="155" t="s">
        <v>220</v>
      </c>
      <c r="E153" s="156" t="s">
        <v>2426</v>
      </c>
      <c r="F153" s="157" t="s">
        <v>2427</v>
      </c>
      <c r="G153" s="158" t="s">
        <v>253</v>
      </c>
      <c r="H153" s="159">
        <v>72</v>
      </c>
      <c r="I153" s="160"/>
      <c r="J153" s="161">
        <f t="shared" si="10"/>
        <v>0</v>
      </c>
      <c r="K153" s="162"/>
      <c r="L153" s="163"/>
      <c r="M153" s="164" t="s">
        <v>1</v>
      </c>
      <c r="N153" s="165" t="s">
        <v>39</v>
      </c>
      <c r="P153" s="151">
        <f t="shared" si="11"/>
        <v>0</v>
      </c>
      <c r="Q153" s="151">
        <v>0</v>
      </c>
      <c r="R153" s="151">
        <f t="shared" si="12"/>
        <v>0</v>
      </c>
      <c r="S153" s="151">
        <v>0</v>
      </c>
      <c r="T153" s="152">
        <f t="shared" si="13"/>
        <v>0</v>
      </c>
      <c r="AR153" s="153" t="s">
        <v>293</v>
      </c>
      <c r="AT153" s="153" t="s">
        <v>220</v>
      </c>
      <c r="AU153" s="153" t="s">
        <v>166</v>
      </c>
      <c r="AY153" s="14" t="s">
        <v>160</v>
      </c>
      <c r="BE153" s="154">
        <f t="shared" si="14"/>
        <v>0</v>
      </c>
      <c r="BF153" s="154">
        <f t="shared" si="15"/>
        <v>0</v>
      </c>
      <c r="BG153" s="154">
        <f t="shared" si="16"/>
        <v>0</v>
      </c>
      <c r="BH153" s="154">
        <f t="shared" si="17"/>
        <v>0</v>
      </c>
      <c r="BI153" s="154">
        <f t="shared" si="18"/>
        <v>0</v>
      </c>
      <c r="BJ153" s="14" t="s">
        <v>85</v>
      </c>
      <c r="BK153" s="154">
        <f t="shared" si="19"/>
        <v>0</v>
      </c>
      <c r="BL153" s="14" t="s">
        <v>224</v>
      </c>
      <c r="BM153" s="153" t="s">
        <v>2428</v>
      </c>
    </row>
    <row r="154" spans="2:65" s="12" customFormat="1" ht="21" customHeight="1">
      <c r="B154" s="172"/>
      <c r="D154" s="173" t="s">
        <v>72</v>
      </c>
      <c r="E154" s="173" t="s">
        <v>2429</v>
      </c>
      <c r="F154" s="173" t="s">
        <v>2430</v>
      </c>
      <c r="I154" s="174"/>
      <c r="J154" s="175">
        <f>BK154</f>
        <v>0</v>
      </c>
      <c r="L154" s="172"/>
      <c r="M154" s="176"/>
      <c r="P154" s="177">
        <f>SUM(P155:P158)</f>
        <v>0</v>
      </c>
      <c r="R154" s="177">
        <f>SUM(R155:R158)</f>
        <v>0</v>
      </c>
      <c r="T154" s="178">
        <f>SUM(T155:T158)</f>
        <v>0</v>
      </c>
      <c r="AR154" s="173" t="s">
        <v>80</v>
      </c>
      <c r="AT154" s="179" t="s">
        <v>72</v>
      </c>
      <c r="AU154" s="179" t="s">
        <v>171</v>
      </c>
      <c r="AY154" s="173" t="s">
        <v>160</v>
      </c>
      <c r="BK154" s="180">
        <f>SUM(BK155:BK158)</f>
        <v>0</v>
      </c>
    </row>
    <row r="155" spans="2:65" s="1" customFormat="1" ht="16.5" customHeight="1">
      <c r="B155" s="140"/>
      <c r="C155" s="155" t="s">
        <v>219</v>
      </c>
      <c r="D155" s="155" t="s">
        <v>220</v>
      </c>
      <c r="E155" s="156" t="s">
        <v>2431</v>
      </c>
      <c r="F155" s="157" t="s">
        <v>2432</v>
      </c>
      <c r="G155" s="158" t="s">
        <v>253</v>
      </c>
      <c r="H155" s="159">
        <v>5</v>
      </c>
      <c r="I155" s="160"/>
      <c r="J155" s="161">
        <f>ROUND(I155*H155,2)</f>
        <v>0</v>
      </c>
      <c r="K155" s="162"/>
      <c r="L155" s="163"/>
      <c r="M155" s="164" t="s">
        <v>1</v>
      </c>
      <c r="N155" s="165" t="s">
        <v>39</v>
      </c>
      <c r="P155" s="151">
        <f>O155*H155</f>
        <v>0</v>
      </c>
      <c r="Q155" s="151">
        <v>0</v>
      </c>
      <c r="R155" s="151">
        <f>Q155*H155</f>
        <v>0</v>
      </c>
      <c r="S155" s="151">
        <v>0</v>
      </c>
      <c r="T155" s="152">
        <f>S155*H155</f>
        <v>0</v>
      </c>
      <c r="AR155" s="153" t="s">
        <v>293</v>
      </c>
      <c r="AT155" s="153" t="s">
        <v>220</v>
      </c>
      <c r="AU155" s="153" t="s">
        <v>166</v>
      </c>
      <c r="AY155" s="14" t="s">
        <v>160</v>
      </c>
      <c r="BE155" s="154">
        <f>IF(N155="základná",J155,0)</f>
        <v>0</v>
      </c>
      <c r="BF155" s="154">
        <f>IF(N155="znížená",J155,0)</f>
        <v>0</v>
      </c>
      <c r="BG155" s="154">
        <f>IF(N155="zákl. prenesená",J155,0)</f>
        <v>0</v>
      </c>
      <c r="BH155" s="154">
        <f>IF(N155="zníž. prenesená",J155,0)</f>
        <v>0</v>
      </c>
      <c r="BI155" s="154">
        <f>IF(N155="nulová",J155,0)</f>
        <v>0</v>
      </c>
      <c r="BJ155" s="14" t="s">
        <v>85</v>
      </c>
      <c r="BK155" s="154">
        <f>ROUND(I155*H155,2)</f>
        <v>0</v>
      </c>
      <c r="BL155" s="14" t="s">
        <v>224</v>
      </c>
      <c r="BM155" s="153" t="s">
        <v>2433</v>
      </c>
    </row>
    <row r="156" spans="2:65" s="1" customFormat="1" ht="16.5" customHeight="1">
      <c r="B156" s="140"/>
      <c r="C156" s="155" t="s">
        <v>224</v>
      </c>
      <c r="D156" s="155" t="s">
        <v>220</v>
      </c>
      <c r="E156" s="156" t="s">
        <v>2434</v>
      </c>
      <c r="F156" s="157" t="s">
        <v>2435</v>
      </c>
      <c r="G156" s="158" t="s">
        <v>253</v>
      </c>
      <c r="H156" s="159">
        <v>42</v>
      </c>
      <c r="I156" s="160"/>
      <c r="J156" s="161">
        <f>ROUND(I156*H156,2)</f>
        <v>0</v>
      </c>
      <c r="K156" s="162"/>
      <c r="L156" s="163"/>
      <c r="M156" s="164" t="s">
        <v>1</v>
      </c>
      <c r="N156" s="165" t="s">
        <v>39</v>
      </c>
      <c r="P156" s="151">
        <f>O156*H156</f>
        <v>0</v>
      </c>
      <c r="Q156" s="151">
        <v>0</v>
      </c>
      <c r="R156" s="151">
        <f>Q156*H156</f>
        <v>0</v>
      </c>
      <c r="S156" s="151">
        <v>0</v>
      </c>
      <c r="T156" s="152">
        <f>S156*H156</f>
        <v>0</v>
      </c>
      <c r="AR156" s="153" t="s">
        <v>293</v>
      </c>
      <c r="AT156" s="153" t="s">
        <v>220</v>
      </c>
      <c r="AU156" s="153" t="s">
        <v>166</v>
      </c>
      <c r="AY156" s="14" t="s">
        <v>160</v>
      </c>
      <c r="BE156" s="154">
        <f>IF(N156="základná",J156,0)</f>
        <v>0</v>
      </c>
      <c r="BF156" s="154">
        <f>IF(N156="znížená",J156,0)</f>
        <v>0</v>
      </c>
      <c r="BG156" s="154">
        <f>IF(N156="zákl. prenesená",J156,0)</f>
        <v>0</v>
      </c>
      <c r="BH156" s="154">
        <f>IF(N156="zníž. prenesená",J156,0)</f>
        <v>0</v>
      </c>
      <c r="BI156" s="154">
        <f>IF(N156="nulová",J156,0)</f>
        <v>0</v>
      </c>
      <c r="BJ156" s="14" t="s">
        <v>85</v>
      </c>
      <c r="BK156" s="154">
        <f>ROUND(I156*H156,2)</f>
        <v>0</v>
      </c>
      <c r="BL156" s="14" t="s">
        <v>224</v>
      </c>
      <c r="BM156" s="153" t="s">
        <v>2436</v>
      </c>
    </row>
    <row r="157" spans="2:65" s="1" customFormat="1" ht="16.5" customHeight="1">
      <c r="B157" s="140"/>
      <c r="C157" s="155" t="s">
        <v>230</v>
      </c>
      <c r="D157" s="155" t="s">
        <v>220</v>
      </c>
      <c r="E157" s="156" t="s">
        <v>2437</v>
      </c>
      <c r="F157" s="157" t="s">
        <v>2438</v>
      </c>
      <c r="G157" s="158" t="s">
        <v>253</v>
      </c>
      <c r="H157" s="159">
        <v>8</v>
      </c>
      <c r="I157" s="160"/>
      <c r="J157" s="161">
        <f>ROUND(I157*H157,2)</f>
        <v>0</v>
      </c>
      <c r="K157" s="162"/>
      <c r="L157" s="163"/>
      <c r="M157" s="164" t="s">
        <v>1</v>
      </c>
      <c r="N157" s="165" t="s">
        <v>39</v>
      </c>
      <c r="P157" s="151">
        <f>O157*H157</f>
        <v>0</v>
      </c>
      <c r="Q157" s="151">
        <v>0</v>
      </c>
      <c r="R157" s="151">
        <f>Q157*H157</f>
        <v>0</v>
      </c>
      <c r="S157" s="151">
        <v>0</v>
      </c>
      <c r="T157" s="152">
        <f>S157*H157</f>
        <v>0</v>
      </c>
      <c r="AR157" s="153" t="s">
        <v>293</v>
      </c>
      <c r="AT157" s="153" t="s">
        <v>220</v>
      </c>
      <c r="AU157" s="153" t="s">
        <v>166</v>
      </c>
      <c r="AY157" s="14" t="s">
        <v>160</v>
      </c>
      <c r="BE157" s="154">
        <f>IF(N157="základná",J157,0)</f>
        <v>0</v>
      </c>
      <c r="BF157" s="154">
        <f>IF(N157="znížená",J157,0)</f>
        <v>0</v>
      </c>
      <c r="BG157" s="154">
        <f>IF(N157="zákl. prenesená",J157,0)</f>
        <v>0</v>
      </c>
      <c r="BH157" s="154">
        <f>IF(N157="zníž. prenesená",J157,0)</f>
        <v>0</v>
      </c>
      <c r="BI157" s="154">
        <f>IF(N157="nulová",J157,0)</f>
        <v>0</v>
      </c>
      <c r="BJ157" s="14" t="s">
        <v>85</v>
      </c>
      <c r="BK157" s="154">
        <f>ROUND(I157*H157,2)</f>
        <v>0</v>
      </c>
      <c r="BL157" s="14" t="s">
        <v>224</v>
      </c>
      <c r="BM157" s="153" t="s">
        <v>2439</v>
      </c>
    </row>
    <row r="158" spans="2:65" s="1" customFormat="1" ht="16.5" customHeight="1">
      <c r="B158" s="140"/>
      <c r="C158" s="155" t="s">
        <v>234</v>
      </c>
      <c r="D158" s="155" t="s">
        <v>220</v>
      </c>
      <c r="E158" s="156" t="s">
        <v>2440</v>
      </c>
      <c r="F158" s="157" t="s">
        <v>2441</v>
      </c>
      <c r="G158" s="158" t="s">
        <v>253</v>
      </c>
      <c r="H158" s="159">
        <v>143</v>
      </c>
      <c r="I158" s="160"/>
      <c r="J158" s="161">
        <f>ROUND(I158*H158,2)</f>
        <v>0</v>
      </c>
      <c r="K158" s="162"/>
      <c r="L158" s="163"/>
      <c r="M158" s="164" t="s">
        <v>1</v>
      </c>
      <c r="N158" s="165" t="s">
        <v>39</v>
      </c>
      <c r="P158" s="151">
        <f>O158*H158</f>
        <v>0</v>
      </c>
      <c r="Q158" s="151">
        <v>0</v>
      </c>
      <c r="R158" s="151">
        <f>Q158*H158</f>
        <v>0</v>
      </c>
      <c r="S158" s="151">
        <v>0</v>
      </c>
      <c r="T158" s="152">
        <f>S158*H158</f>
        <v>0</v>
      </c>
      <c r="AR158" s="153" t="s">
        <v>293</v>
      </c>
      <c r="AT158" s="153" t="s">
        <v>220</v>
      </c>
      <c r="AU158" s="153" t="s">
        <v>166</v>
      </c>
      <c r="AY158" s="14" t="s">
        <v>160</v>
      </c>
      <c r="BE158" s="154">
        <f>IF(N158="základná",J158,0)</f>
        <v>0</v>
      </c>
      <c r="BF158" s="154">
        <f>IF(N158="znížená",J158,0)</f>
        <v>0</v>
      </c>
      <c r="BG158" s="154">
        <f>IF(N158="zákl. prenesená",J158,0)</f>
        <v>0</v>
      </c>
      <c r="BH158" s="154">
        <f>IF(N158="zníž. prenesená",J158,0)</f>
        <v>0</v>
      </c>
      <c r="BI158" s="154">
        <f>IF(N158="nulová",J158,0)</f>
        <v>0</v>
      </c>
      <c r="BJ158" s="14" t="s">
        <v>85</v>
      </c>
      <c r="BK158" s="154">
        <f>ROUND(I158*H158,2)</f>
        <v>0</v>
      </c>
      <c r="BL158" s="14" t="s">
        <v>224</v>
      </c>
      <c r="BM158" s="153" t="s">
        <v>2442</v>
      </c>
    </row>
    <row r="159" spans="2:65" s="12" customFormat="1" ht="21" customHeight="1">
      <c r="B159" s="172"/>
      <c r="D159" s="173" t="s">
        <v>72</v>
      </c>
      <c r="E159" s="173" t="s">
        <v>2443</v>
      </c>
      <c r="F159" s="173" t="s">
        <v>2444</v>
      </c>
      <c r="I159" s="174"/>
      <c r="J159" s="175">
        <f>BK159</f>
        <v>0</v>
      </c>
      <c r="L159" s="172"/>
      <c r="M159" s="176"/>
      <c r="P159" s="177">
        <f>SUM(P160:P161)</f>
        <v>0</v>
      </c>
      <c r="R159" s="177">
        <f>SUM(R160:R161)</f>
        <v>0</v>
      </c>
      <c r="T159" s="178">
        <f>SUM(T160:T161)</f>
        <v>0</v>
      </c>
      <c r="AR159" s="173" t="s">
        <v>80</v>
      </c>
      <c r="AT159" s="179" t="s">
        <v>72</v>
      </c>
      <c r="AU159" s="179" t="s">
        <v>171</v>
      </c>
      <c r="AY159" s="173" t="s">
        <v>160</v>
      </c>
      <c r="BK159" s="180">
        <f>SUM(BK160:BK161)</f>
        <v>0</v>
      </c>
    </row>
    <row r="160" spans="2:65" s="1" customFormat="1" ht="16.5" customHeight="1">
      <c r="B160" s="140"/>
      <c r="C160" s="155" t="s">
        <v>238</v>
      </c>
      <c r="D160" s="155" t="s">
        <v>220</v>
      </c>
      <c r="E160" s="156" t="s">
        <v>2445</v>
      </c>
      <c r="F160" s="157" t="s">
        <v>2446</v>
      </c>
      <c r="G160" s="158" t="s">
        <v>253</v>
      </c>
      <c r="H160" s="159">
        <v>10</v>
      </c>
      <c r="I160" s="160"/>
      <c r="J160" s="161">
        <f>ROUND(I160*H160,2)</f>
        <v>0</v>
      </c>
      <c r="K160" s="162"/>
      <c r="L160" s="163"/>
      <c r="M160" s="164" t="s">
        <v>1</v>
      </c>
      <c r="N160" s="165" t="s">
        <v>39</v>
      </c>
      <c r="P160" s="151">
        <f>O160*H160</f>
        <v>0</v>
      </c>
      <c r="Q160" s="151">
        <v>0</v>
      </c>
      <c r="R160" s="151">
        <f>Q160*H160</f>
        <v>0</v>
      </c>
      <c r="S160" s="151">
        <v>0</v>
      </c>
      <c r="T160" s="152">
        <f>S160*H160</f>
        <v>0</v>
      </c>
      <c r="AR160" s="153" t="s">
        <v>293</v>
      </c>
      <c r="AT160" s="153" t="s">
        <v>220</v>
      </c>
      <c r="AU160" s="153" t="s">
        <v>166</v>
      </c>
      <c r="AY160" s="14" t="s">
        <v>160</v>
      </c>
      <c r="BE160" s="154">
        <f>IF(N160="základná",J160,0)</f>
        <v>0</v>
      </c>
      <c r="BF160" s="154">
        <f>IF(N160="znížená",J160,0)</f>
        <v>0</v>
      </c>
      <c r="BG160" s="154">
        <f>IF(N160="zákl. prenesená",J160,0)</f>
        <v>0</v>
      </c>
      <c r="BH160" s="154">
        <f>IF(N160="zníž. prenesená",J160,0)</f>
        <v>0</v>
      </c>
      <c r="BI160" s="154">
        <f>IF(N160="nulová",J160,0)</f>
        <v>0</v>
      </c>
      <c r="BJ160" s="14" t="s">
        <v>85</v>
      </c>
      <c r="BK160" s="154">
        <f>ROUND(I160*H160,2)</f>
        <v>0</v>
      </c>
      <c r="BL160" s="14" t="s">
        <v>224</v>
      </c>
      <c r="BM160" s="153" t="s">
        <v>2447</v>
      </c>
    </row>
    <row r="161" spans="2:65" s="1" customFormat="1" ht="16.5" customHeight="1">
      <c r="B161" s="140"/>
      <c r="C161" s="155" t="s">
        <v>242</v>
      </c>
      <c r="D161" s="155" t="s">
        <v>220</v>
      </c>
      <c r="E161" s="156" t="s">
        <v>2448</v>
      </c>
      <c r="F161" s="157" t="s">
        <v>2449</v>
      </c>
      <c r="G161" s="158" t="s">
        <v>253</v>
      </c>
      <c r="H161" s="159">
        <v>2</v>
      </c>
      <c r="I161" s="160"/>
      <c r="J161" s="161">
        <f>ROUND(I161*H161,2)</f>
        <v>0</v>
      </c>
      <c r="K161" s="162"/>
      <c r="L161" s="163"/>
      <c r="M161" s="164" t="s">
        <v>1</v>
      </c>
      <c r="N161" s="165" t="s">
        <v>39</v>
      </c>
      <c r="P161" s="151">
        <f>O161*H161</f>
        <v>0</v>
      </c>
      <c r="Q161" s="151">
        <v>0</v>
      </c>
      <c r="R161" s="151">
        <f>Q161*H161</f>
        <v>0</v>
      </c>
      <c r="S161" s="151">
        <v>0</v>
      </c>
      <c r="T161" s="152">
        <f>S161*H161</f>
        <v>0</v>
      </c>
      <c r="AR161" s="153" t="s">
        <v>293</v>
      </c>
      <c r="AT161" s="153" t="s">
        <v>220</v>
      </c>
      <c r="AU161" s="153" t="s">
        <v>166</v>
      </c>
      <c r="AY161" s="14" t="s">
        <v>160</v>
      </c>
      <c r="BE161" s="154">
        <f>IF(N161="základná",J161,0)</f>
        <v>0</v>
      </c>
      <c r="BF161" s="154">
        <f>IF(N161="znížená",J161,0)</f>
        <v>0</v>
      </c>
      <c r="BG161" s="154">
        <f>IF(N161="zákl. prenesená",J161,0)</f>
        <v>0</v>
      </c>
      <c r="BH161" s="154">
        <f>IF(N161="zníž. prenesená",J161,0)</f>
        <v>0</v>
      </c>
      <c r="BI161" s="154">
        <f>IF(N161="nulová",J161,0)</f>
        <v>0</v>
      </c>
      <c r="BJ161" s="14" t="s">
        <v>85</v>
      </c>
      <c r="BK161" s="154">
        <f>ROUND(I161*H161,2)</f>
        <v>0</v>
      </c>
      <c r="BL161" s="14" t="s">
        <v>224</v>
      </c>
      <c r="BM161" s="153" t="s">
        <v>2450</v>
      </c>
    </row>
    <row r="162" spans="2:65" s="12" customFormat="1" ht="21" customHeight="1">
      <c r="B162" s="172"/>
      <c r="D162" s="173" t="s">
        <v>72</v>
      </c>
      <c r="E162" s="173" t="s">
        <v>2451</v>
      </c>
      <c r="F162" s="173" t="s">
        <v>2452</v>
      </c>
      <c r="I162" s="174"/>
      <c r="J162" s="175">
        <f>BK162</f>
        <v>0</v>
      </c>
      <c r="L162" s="172"/>
      <c r="M162" s="176"/>
      <c r="P162" s="177">
        <f>SUM(P163:P166)</f>
        <v>0</v>
      </c>
      <c r="R162" s="177">
        <f>SUM(R163:R166)</f>
        <v>0</v>
      </c>
      <c r="T162" s="178">
        <f>SUM(T163:T166)</f>
        <v>0</v>
      </c>
      <c r="AR162" s="173" t="s">
        <v>80</v>
      </c>
      <c r="AT162" s="179" t="s">
        <v>72</v>
      </c>
      <c r="AU162" s="179" t="s">
        <v>171</v>
      </c>
      <c r="AY162" s="173" t="s">
        <v>160</v>
      </c>
      <c r="BK162" s="180">
        <f>SUM(BK163:BK166)</f>
        <v>0</v>
      </c>
    </row>
    <row r="163" spans="2:65" s="1" customFormat="1" ht="16.5" customHeight="1">
      <c r="B163" s="140"/>
      <c r="C163" s="155" t="s">
        <v>246</v>
      </c>
      <c r="D163" s="155" t="s">
        <v>220</v>
      </c>
      <c r="E163" s="156" t="s">
        <v>2453</v>
      </c>
      <c r="F163" s="157" t="s">
        <v>2454</v>
      </c>
      <c r="G163" s="158" t="s">
        <v>2455</v>
      </c>
      <c r="H163" s="159">
        <v>397</v>
      </c>
      <c r="I163" s="160"/>
      <c r="J163" s="161">
        <f>ROUND(I163*H163,2)</f>
        <v>0</v>
      </c>
      <c r="K163" s="162"/>
      <c r="L163" s="163"/>
      <c r="M163" s="164" t="s">
        <v>1</v>
      </c>
      <c r="N163" s="165" t="s">
        <v>39</v>
      </c>
      <c r="P163" s="151">
        <f>O163*H163</f>
        <v>0</v>
      </c>
      <c r="Q163" s="151">
        <v>0</v>
      </c>
      <c r="R163" s="151">
        <f>Q163*H163</f>
        <v>0</v>
      </c>
      <c r="S163" s="151">
        <v>0</v>
      </c>
      <c r="T163" s="152">
        <f>S163*H163</f>
        <v>0</v>
      </c>
      <c r="AR163" s="153" t="s">
        <v>293</v>
      </c>
      <c r="AT163" s="153" t="s">
        <v>220</v>
      </c>
      <c r="AU163" s="153" t="s">
        <v>166</v>
      </c>
      <c r="AY163" s="14" t="s">
        <v>160</v>
      </c>
      <c r="BE163" s="154">
        <f>IF(N163="základná",J163,0)</f>
        <v>0</v>
      </c>
      <c r="BF163" s="154">
        <f>IF(N163="znížená",J163,0)</f>
        <v>0</v>
      </c>
      <c r="BG163" s="154">
        <f>IF(N163="zákl. prenesená",J163,0)</f>
        <v>0</v>
      </c>
      <c r="BH163" s="154">
        <f>IF(N163="zníž. prenesená",J163,0)</f>
        <v>0</v>
      </c>
      <c r="BI163" s="154">
        <f>IF(N163="nulová",J163,0)</f>
        <v>0</v>
      </c>
      <c r="BJ163" s="14" t="s">
        <v>85</v>
      </c>
      <c r="BK163" s="154">
        <f>ROUND(I163*H163,2)</f>
        <v>0</v>
      </c>
      <c r="BL163" s="14" t="s">
        <v>224</v>
      </c>
      <c r="BM163" s="153" t="s">
        <v>2456</v>
      </c>
    </row>
    <row r="164" spans="2:65" s="1" customFormat="1" ht="16.5" customHeight="1">
      <c r="B164" s="140"/>
      <c r="C164" s="155" t="s">
        <v>250</v>
      </c>
      <c r="D164" s="155" t="s">
        <v>220</v>
      </c>
      <c r="E164" s="156" t="s">
        <v>2457</v>
      </c>
      <c r="F164" s="157" t="s">
        <v>2458</v>
      </c>
      <c r="G164" s="158" t="s">
        <v>2455</v>
      </c>
      <c r="H164" s="159">
        <v>60</v>
      </c>
      <c r="I164" s="160"/>
      <c r="J164" s="161">
        <f>ROUND(I164*H164,2)</f>
        <v>0</v>
      </c>
      <c r="K164" s="162"/>
      <c r="L164" s="163"/>
      <c r="M164" s="164" t="s">
        <v>1</v>
      </c>
      <c r="N164" s="165" t="s">
        <v>39</v>
      </c>
      <c r="P164" s="151">
        <f>O164*H164</f>
        <v>0</v>
      </c>
      <c r="Q164" s="151">
        <v>0</v>
      </c>
      <c r="R164" s="151">
        <f>Q164*H164</f>
        <v>0</v>
      </c>
      <c r="S164" s="151">
        <v>0</v>
      </c>
      <c r="T164" s="152">
        <f>S164*H164</f>
        <v>0</v>
      </c>
      <c r="AR164" s="153" t="s">
        <v>293</v>
      </c>
      <c r="AT164" s="153" t="s">
        <v>220</v>
      </c>
      <c r="AU164" s="153" t="s">
        <v>166</v>
      </c>
      <c r="AY164" s="14" t="s">
        <v>160</v>
      </c>
      <c r="BE164" s="154">
        <f>IF(N164="základná",J164,0)</f>
        <v>0</v>
      </c>
      <c r="BF164" s="154">
        <f>IF(N164="znížená",J164,0)</f>
        <v>0</v>
      </c>
      <c r="BG164" s="154">
        <f>IF(N164="zákl. prenesená",J164,0)</f>
        <v>0</v>
      </c>
      <c r="BH164" s="154">
        <f>IF(N164="zníž. prenesená",J164,0)</f>
        <v>0</v>
      </c>
      <c r="BI164" s="154">
        <f>IF(N164="nulová",J164,0)</f>
        <v>0</v>
      </c>
      <c r="BJ164" s="14" t="s">
        <v>85</v>
      </c>
      <c r="BK164" s="154">
        <f>ROUND(I164*H164,2)</f>
        <v>0</v>
      </c>
      <c r="BL164" s="14" t="s">
        <v>224</v>
      </c>
      <c r="BM164" s="153" t="s">
        <v>2459</v>
      </c>
    </row>
    <row r="165" spans="2:65" s="1" customFormat="1" ht="16.5" customHeight="1">
      <c r="B165" s="140"/>
      <c r="C165" s="155" t="s">
        <v>7</v>
      </c>
      <c r="D165" s="155" t="s">
        <v>220</v>
      </c>
      <c r="E165" s="156" t="s">
        <v>2460</v>
      </c>
      <c r="F165" s="157" t="s">
        <v>2461</v>
      </c>
      <c r="G165" s="158" t="s">
        <v>2455</v>
      </c>
      <c r="H165" s="159">
        <v>70</v>
      </c>
      <c r="I165" s="160"/>
      <c r="J165" s="161">
        <f>ROUND(I165*H165,2)</f>
        <v>0</v>
      </c>
      <c r="K165" s="162"/>
      <c r="L165" s="163"/>
      <c r="M165" s="164" t="s">
        <v>1</v>
      </c>
      <c r="N165" s="165" t="s">
        <v>39</v>
      </c>
      <c r="P165" s="151">
        <f>O165*H165</f>
        <v>0</v>
      </c>
      <c r="Q165" s="151">
        <v>0</v>
      </c>
      <c r="R165" s="151">
        <f>Q165*H165</f>
        <v>0</v>
      </c>
      <c r="S165" s="151">
        <v>0</v>
      </c>
      <c r="T165" s="152">
        <f>S165*H165</f>
        <v>0</v>
      </c>
      <c r="AR165" s="153" t="s">
        <v>293</v>
      </c>
      <c r="AT165" s="153" t="s">
        <v>220</v>
      </c>
      <c r="AU165" s="153" t="s">
        <v>166</v>
      </c>
      <c r="AY165" s="14" t="s">
        <v>160</v>
      </c>
      <c r="BE165" s="154">
        <f>IF(N165="základná",J165,0)</f>
        <v>0</v>
      </c>
      <c r="BF165" s="154">
        <f>IF(N165="znížená",J165,0)</f>
        <v>0</v>
      </c>
      <c r="BG165" s="154">
        <f>IF(N165="zákl. prenesená",J165,0)</f>
        <v>0</v>
      </c>
      <c r="BH165" s="154">
        <f>IF(N165="zníž. prenesená",J165,0)</f>
        <v>0</v>
      </c>
      <c r="BI165" s="154">
        <f>IF(N165="nulová",J165,0)</f>
        <v>0</v>
      </c>
      <c r="BJ165" s="14" t="s">
        <v>85</v>
      </c>
      <c r="BK165" s="154">
        <f>ROUND(I165*H165,2)</f>
        <v>0</v>
      </c>
      <c r="BL165" s="14" t="s">
        <v>224</v>
      </c>
      <c r="BM165" s="153" t="s">
        <v>2462</v>
      </c>
    </row>
    <row r="166" spans="2:65" s="1" customFormat="1" ht="16.5" customHeight="1">
      <c r="B166" s="140"/>
      <c r="C166" s="141" t="s">
        <v>258</v>
      </c>
      <c r="D166" s="141" t="s">
        <v>162</v>
      </c>
      <c r="E166" s="142" t="s">
        <v>2463</v>
      </c>
      <c r="F166" s="143" t="s">
        <v>2464</v>
      </c>
      <c r="G166" s="144" t="s">
        <v>771</v>
      </c>
      <c r="H166" s="145">
        <v>1</v>
      </c>
      <c r="I166" s="146"/>
      <c r="J166" s="147">
        <f>ROUND(I166*H166,2)</f>
        <v>0</v>
      </c>
      <c r="K166" s="148"/>
      <c r="L166" s="29"/>
      <c r="M166" s="149" t="s">
        <v>1</v>
      </c>
      <c r="N166" s="150" t="s">
        <v>39</v>
      </c>
      <c r="P166" s="151">
        <f>O166*H166</f>
        <v>0</v>
      </c>
      <c r="Q166" s="151">
        <v>0</v>
      </c>
      <c r="R166" s="151">
        <f>Q166*H166</f>
        <v>0</v>
      </c>
      <c r="S166" s="151">
        <v>0</v>
      </c>
      <c r="T166" s="152">
        <f>S166*H166</f>
        <v>0</v>
      </c>
      <c r="AR166" s="153" t="s">
        <v>224</v>
      </c>
      <c r="AT166" s="153" t="s">
        <v>162</v>
      </c>
      <c r="AU166" s="153" t="s">
        <v>166</v>
      </c>
      <c r="AY166" s="14" t="s">
        <v>160</v>
      </c>
      <c r="BE166" s="154">
        <f>IF(N166="základná",J166,0)</f>
        <v>0</v>
      </c>
      <c r="BF166" s="154">
        <f>IF(N166="znížená",J166,0)</f>
        <v>0</v>
      </c>
      <c r="BG166" s="154">
        <f>IF(N166="zákl. prenesená",J166,0)</f>
        <v>0</v>
      </c>
      <c r="BH166" s="154">
        <f>IF(N166="zníž. prenesená",J166,0)</f>
        <v>0</v>
      </c>
      <c r="BI166" s="154">
        <f>IF(N166="nulová",J166,0)</f>
        <v>0</v>
      </c>
      <c r="BJ166" s="14" t="s">
        <v>85</v>
      </c>
      <c r="BK166" s="154">
        <f>ROUND(I166*H166,2)</f>
        <v>0</v>
      </c>
      <c r="BL166" s="14" t="s">
        <v>224</v>
      </c>
      <c r="BM166" s="153" t="s">
        <v>2465</v>
      </c>
    </row>
    <row r="167" spans="2:65" s="11" customFormat="1" ht="21" customHeight="1">
      <c r="B167" s="128"/>
      <c r="D167" s="129" t="s">
        <v>72</v>
      </c>
      <c r="E167" s="138" t="s">
        <v>2466</v>
      </c>
      <c r="F167" s="138" t="s">
        <v>2467</v>
      </c>
      <c r="I167" s="131"/>
      <c r="J167" s="139">
        <f>BK167</f>
        <v>0</v>
      </c>
      <c r="L167" s="128"/>
      <c r="M167" s="133"/>
      <c r="P167" s="134">
        <f>SUM(P168:P173)</f>
        <v>0</v>
      </c>
      <c r="R167" s="134">
        <f>SUM(R168:R173)</f>
        <v>0</v>
      </c>
      <c r="T167" s="135">
        <f>SUM(T168:T173)</f>
        <v>0</v>
      </c>
      <c r="AR167" s="129" t="s">
        <v>85</v>
      </c>
      <c r="AT167" s="136" t="s">
        <v>72</v>
      </c>
      <c r="AU167" s="136" t="s">
        <v>85</v>
      </c>
      <c r="AY167" s="129" t="s">
        <v>160</v>
      </c>
      <c r="BK167" s="137">
        <f>SUM(BK168:BK173)</f>
        <v>0</v>
      </c>
    </row>
    <row r="168" spans="2:65" s="1" customFormat="1" ht="16.5" customHeight="1">
      <c r="B168" s="140"/>
      <c r="C168" s="155" t="s">
        <v>262</v>
      </c>
      <c r="D168" s="155" t="s">
        <v>220</v>
      </c>
      <c r="E168" s="156" t="s">
        <v>2468</v>
      </c>
      <c r="F168" s="157" t="s">
        <v>2469</v>
      </c>
      <c r="G168" s="158" t="s">
        <v>269</v>
      </c>
      <c r="H168" s="159">
        <v>1</v>
      </c>
      <c r="I168" s="160"/>
      <c r="J168" s="161">
        <f t="shared" ref="J168:J173" si="20">ROUND(I168*H168,2)</f>
        <v>0</v>
      </c>
      <c r="K168" s="162"/>
      <c r="L168" s="163"/>
      <c r="M168" s="164" t="s">
        <v>1</v>
      </c>
      <c r="N168" s="165" t="s">
        <v>39</v>
      </c>
      <c r="P168" s="151">
        <f t="shared" ref="P168:P173" si="21">O168*H168</f>
        <v>0</v>
      </c>
      <c r="Q168" s="151">
        <v>0</v>
      </c>
      <c r="R168" s="151">
        <f t="shared" ref="R168:R173" si="22">Q168*H168</f>
        <v>0</v>
      </c>
      <c r="S168" s="151">
        <v>0</v>
      </c>
      <c r="T168" s="152">
        <f t="shared" ref="T168:T173" si="23">S168*H168</f>
        <v>0</v>
      </c>
      <c r="AR168" s="153" t="s">
        <v>293</v>
      </c>
      <c r="AT168" s="153" t="s">
        <v>220</v>
      </c>
      <c r="AU168" s="153" t="s">
        <v>171</v>
      </c>
      <c r="AY168" s="14" t="s">
        <v>160</v>
      </c>
      <c r="BE168" s="154">
        <f t="shared" ref="BE168:BE173" si="24">IF(N168="základná",J168,0)</f>
        <v>0</v>
      </c>
      <c r="BF168" s="154">
        <f t="shared" ref="BF168:BF173" si="25">IF(N168="znížená",J168,0)</f>
        <v>0</v>
      </c>
      <c r="BG168" s="154">
        <f t="shared" ref="BG168:BG173" si="26">IF(N168="zákl. prenesená",J168,0)</f>
        <v>0</v>
      </c>
      <c r="BH168" s="154">
        <f t="shared" ref="BH168:BH173" si="27">IF(N168="zníž. prenesená",J168,0)</f>
        <v>0</v>
      </c>
      <c r="BI168" s="154">
        <f t="shared" ref="BI168:BI173" si="28">IF(N168="nulová",J168,0)</f>
        <v>0</v>
      </c>
      <c r="BJ168" s="14" t="s">
        <v>85</v>
      </c>
      <c r="BK168" s="154">
        <f t="shared" ref="BK168:BK173" si="29">ROUND(I168*H168,2)</f>
        <v>0</v>
      </c>
      <c r="BL168" s="14" t="s">
        <v>224</v>
      </c>
      <c r="BM168" s="153" t="s">
        <v>2470</v>
      </c>
    </row>
    <row r="169" spans="2:65" s="1" customFormat="1" ht="16.5" customHeight="1">
      <c r="B169" s="140"/>
      <c r="C169" s="155" t="s">
        <v>266</v>
      </c>
      <c r="D169" s="155" t="s">
        <v>220</v>
      </c>
      <c r="E169" s="156" t="s">
        <v>2471</v>
      </c>
      <c r="F169" s="157" t="s">
        <v>2472</v>
      </c>
      <c r="G169" s="158" t="s">
        <v>269</v>
      </c>
      <c r="H169" s="159">
        <v>2</v>
      </c>
      <c r="I169" s="160"/>
      <c r="J169" s="161">
        <f t="shared" si="20"/>
        <v>0</v>
      </c>
      <c r="K169" s="162"/>
      <c r="L169" s="163"/>
      <c r="M169" s="164" t="s">
        <v>1</v>
      </c>
      <c r="N169" s="165" t="s">
        <v>39</v>
      </c>
      <c r="P169" s="151">
        <f t="shared" si="21"/>
        <v>0</v>
      </c>
      <c r="Q169" s="151">
        <v>0</v>
      </c>
      <c r="R169" s="151">
        <f t="shared" si="22"/>
        <v>0</v>
      </c>
      <c r="S169" s="151">
        <v>0</v>
      </c>
      <c r="T169" s="152">
        <f t="shared" si="23"/>
        <v>0</v>
      </c>
      <c r="AR169" s="153" t="s">
        <v>293</v>
      </c>
      <c r="AT169" s="153" t="s">
        <v>220</v>
      </c>
      <c r="AU169" s="153" t="s">
        <v>171</v>
      </c>
      <c r="AY169" s="14" t="s">
        <v>160</v>
      </c>
      <c r="BE169" s="154">
        <f t="shared" si="24"/>
        <v>0</v>
      </c>
      <c r="BF169" s="154">
        <f t="shared" si="25"/>
        <v>0</v>
      </c>
      <c r="BG169" s="154">
        <f t="shared" si="26"/>
        <v>0</v>
      </c>
      <c r="BH169" s="154">
        <f t="shared" si="27"/>
        <v>0</v>
      </c>
      <c r="BI169" s="154">
        <f t="shared" si="28"/>
        <v>0</v>
      </c>
      <c r="BJ169" s="14" t="s">
        <v>85</v>
      </c>
      <c r="BK169" s="154">
        <f t="shared" si="29"/>
        <v>0</v>
      </c>
      <c r="BL169" s="14" t="s">
        <v>224</v>
      </c>
      <c r="BM169" s="153" t="s">
        <v>2473</v>
      </c>
    </row>
    <row r="170" spans="2:65" s="1" customFormat="1" ht="24.25" customHeight="1">
      <c r="B170" s="140"/>
      <c r="C170" s="155" t="s">
        <v>271</v>
      </c>
      <c r="D170" s="155" t="s">
        <v>220</v>
      </c>
      <c r="E170" s="156" t="s">
        <v>2474</v>
      </c>
      <c r="F170" s="157" t="s">
        <v>2475</v>
      </c>
      <c r="G170" s="158" t="s">
        <v>269</v>
      </c>
      <c r="H170" s="159">
        <v>1</v>
      </c>
      <c r="I170" s="160"/>
      <c r="J170" s="161">
        <f t="shared" si="20"/>
        <v>0</v>
      </c>
      <c r="K170" s="162"/>
      <c r="L170" s="163"/>
      <c r="M170" s="164" t="s">
        <v>1</v>
      </c>
      <c r="N170" s="165" t="s">
        <v>39</v>
      </c>
      <c r="P170" s="151">
        <f t="shared" si="21"/>
        <v>0</v>
      </c>
      <c r="Q170" s="151">
        <v>0</v>
      </c>
      <c r="R170" s="151">
        <f t="shared" si="22"/>
        <v>0</v>
      </c>
      <c r="S170" s="151">
        <v>0</v>
      </c>
      <c r="T170" s="152">
        <f t="shared" si="23"/>
        <v>0</v>
      </c>
      <c r="AR170" s="153" t="s">
        <v>293</v>
      </c>
      <c r="AT170" s="153" t="s">
        <v>220</v>
      </c>
      <c r="AU170" s="153" t="s">
        <v>171</v>
      </c>
      <c r="AY170" s="14" t="s">
        <v>160</v>
      </c>
      <c r="BE170" s="154">
        <f t="shared" si="24"/>
        <v>0</v>
      </c>
      <c r="BF170" s="154">
        <f t="shared" si="25"/>
        <v>0</v>
      </c>
      <c r="BG170" s="154">
        <f t="shared" si="26"/>
        <v>0</v>
      </c>
      <c r="BH170" s="154">
        <f t="shared" si="27"/>
        <v>0</v>
      </c>
      <c r="BI170" s="154">
        <f t="shared" si="28"/>
        <v>0</v>
      </c>
      <c r="BJ170" s="14" t="s">
        <v>85</v>
      </c>
      <c r="BK170" s="154">
        <f t="shared" si="29"/>
        <v>0</v>
      </c>
      <c r="BL170" s="14" t="s">
        <v>224</v>
      </c>
      <c r="BM170" s="153" t="s">
        <v>2476</v>
      </c>
    </row>
    <row r="171" spans="2:65" s="1" customFormat="1" ht="16.5" customHeight="1">
      <c r="B171" s="140"/>
      <c r="C171" s="155" t="s">
        <v>275</v>
      </c>
      <c r="D171" s="155" t="s">
        <v>220</v>
      </c>
      <c r="E171" s="156" t="s">
        <v>2477</v>
      </c>
      <c r="F171" s="157" t="s">
        <v>2478</v>
      </c>
      <c r="G171" s="158" t="s">
        <v>269</v>
      </c>
      <c r="H171" s="159">
        <v>1</v>
      </c>
      <c r="I171" s="160"/>
      <c r="J171" s="161">
        <f t="shared" si="20"/>
        <v>0</v>
      </c>
      <c r="K171" s="162"/>
      <c r="L171" s="163"/>
      <c r="M171" s="164" t="s">
        <v>1</v>
      </c>
      <c r="N171" s="165" t="s">
        <v>39</v>
      </c>
      <c r="P171" s="151">
        <f t="shared" si="21"/>
        <v>0</v>
      </c>
      <c r="Q171" s="151">
        <v>0</v>
      </c>
      <c r="R171" s="151">
        <f t="shared" si="22"/>
        <v>0</v>
      </c>
      <c r="S171" s="151">
        <v>0</v>
      </c>
      <c r="T171" s="152">
        <f t="shared" si="23"/>
        <v>0</v>
      </c>
      <c r="AR171" s="153" t="s">
        <v>293</v>
      </c>
      <c r="AT171" s="153" t="s">
        <v>220</v>
      </c>
      <c r="AU171" s="153" t="s">
        <v>171</v>
      </c>
      <c r="AY171" s="14" t="s">
        <v>160</v>
      </c>
      <c r="BE171" s="154">
        <f t="shared" si="24"/>
        <v>0</v>
      </c>
      <c r="BF171" s="154">
        <f t="shared" si="25"/>
        <v>0</v>
      </c>
      <c r="BG171" s="154">
        <f t="shared" si="26"/>
        <v>0</v>
      </c>
      <c r="BH171" s="154">
        <f t="shared" si="27"/>
        <v>0</v>
      </c>
      <c r="BI171" s="154">
        <f t="shared" si="28"/>
        <v>0</v>
      </c>
      <c r="BJ171" s="14" t="s">
        <v>85</v>
      </c>
      <c r="BK171" s="154">
        <f t="shared" si="29"/>
        <v>0</v>
      </c>
      <c r="BL171" s="14" t="s">
        <v>224</v>
      </c>
      <c r="BM171" s="153" t="s">
        <v>2479</v>
      </c>
    </row>
    <row r="172" spans="2:65" s="1" customFormat="1" ht="16.5" customHeight="1">
      <c r="B172" s="140"/>
      <c r="C172" s="155" t="s">
        <v>280</v>
      </c>
      <c r="D172" s="155" t="s">
        <v>220</v>
      </c>
      <c r="E172" s="156" t="s">
        <v>2480</v>
      </c>
      <c r="F172" s="157" t="s">
        <v>2481</v>
      </c>
      <c r="G172" s="158" t="s">
        <v>269</v>
      </c>
      <c r="H172" s="159">
        <v>1</v>
      </c>
      <c r="I172" s="160"/>
      <c r="J172" s="161">
        <f t="shared" si="20"/>
        <v>0</v>
      </c>
      <c r="K172" s="162"/>
      <c r="L172" s="163"/>
      <c r="M172" s="164" t="s">
        <v>1</v>
      </c>
      <c r="N172" s="165" t="s">
        <v>39</v>
      </c>
      <c r="P172" s="151">
        <f t="shared" si="21"/>
        <v>0</v>
      </c>
      <c r="Q172" s="151">
        <v>0</v>
      </c>
      <c r="R172" s="151">
        <f t="shared" si="22"/>
        <v>0</v>
      </c>
      <c r="S172" s="151">
        <v>0</v>
      </c>
      <c r="T172" s="152">
        <f t="shared" si="23"/>
        <v>0</v>
      </c>
      <c r="AR172" s="153" t="s">
        <v>293</v>
      </c>
      <c r="AT172" s="153" t="s">
        <v>220</v>
      </c>
      <c r="AU172" s="153" t="s">
        <v>171</v>
      </c>
      <c r="AY172" s="14" t="s">
        <v>160</v>
      </c>
      <c r="BE172" s="154">
        <f t="shared" si="24"/>
        <v>0</v>
      </c>
      <c r="BF172" s="154">
        <f t="shared" si="25"/>
        <v>0</v>
      </c>
      <c r="BG172" s="154">
        <f t="shared" si="26"/>
        <v>0</v>
      </c>
      <c r="BH172" s="154">
        <f t="shared" si="27"/>
        <v>0</v>
      </c>
      <c r="BI172" s="154">
        <f t="shared" si="28"/>
        <v>0</v>
      </c>
      <c r="BJ172" s="14" t="s">
        <v>85</v>
      </c>
      <c r="BK172" s="154">
        <f t="shared" si="29"/>
        <v>0</v>
      </c>
      <c r="BL172" s="14" t="s">
        <v>224</v>
      </c>
      <c r="BM172" s="153" t="s">
        <v>2482</v>
      </c>
    </row>
    <row r="173" spans="2:65" s="1" customFormat="1" ht="24.25" customHeight="1">
      <c r="B173" s="140"/>
      <c r="C173" s="155" t="s">
        <v>284</v>
      </c>
      <c r="D173" s="155" t="s">
        <v>220</v>
      </c>
      <c r="E173" s="156" t="s">
        <v>2483</v>
      </c>
      <c r="F173" s="157" t="s">
        <v>2484</v>
      </c>
      <c r="G173" s="158" t="s">
        <v>269</v>
      </c>
      <c r="H173" s="159">
        <v>1</v>
      </c>
      <c r="I173" s="160"/>
      <c r="J173" s="161">
        <f t="shared" si="20"/>
        <v>0</v>
      </c>
      <c r="K173" s="162"/>
      <c r="L173" s="163"/>
      <c r="M173" s="164" t="s">
        <v>1</v>
      </c>
      <c r="N173" s="165" t="s">
        <v>39</v>
      </c>
      <c r="P173" s="151">
        <f t="shared" si="21"/>
        <v>0</v>
      </c>
      <c r="Q173" s="151">
        <v>0</v>
      </c>
      <c r="R173" s="151">
        <f t="shared" si="22"/>
        <v>0</v>
      </c>
      <c r="S173" s="151">
        <v>0</v>
      </c>
      <c r="T173" s="152">
        <f t="shared" si="23"/>
        <v>0</v>
      </c>
      <c r="AR173" s="153" t="s">
        <v>293</v>
      </c>
      <c r="AT173" s="153" t="s">
        <v>220</v>
      </c>
      <c r="AU173" s="153" t="s">
        <v>171</v>
      </c>
      <c r="AY173" s="14" t="s">
        <v>160</v>
      </c>
      <c r="BE173" s="154">
        <f t="shared" si="24"/>
        <v>0</v>
      </c>
      <c r="BF173" s="154">
        <f t="shared" si="25"/>
        <v>0</v>
      </c>
      <c r="BG173" s="154">
        <f t="shared" si="26"/>
        <v>0</v>
      </c>
      <c r="BH173" s="154">
        <f t="shared" si="27"/>
        <v>0</v>
      </c>
      <c r="BI173" s="154">
        <f t="shared" si="28"/>
        <v>0</v>
      </c>
      <c r="BJ173" s="14" t="s">
        <v>85</v>
      </c>
      <c r="BK173" s="154">
        <f t="shared" si="29"/>
        <v>0</v>
      </c>
      <c r="BL173" s="14" t="s">
        <v>224</v>
      </c>
      <c r="BM173" s="153" t="s">
        <v>2485</v>
      </c>
    </row>
    <row r="174" spans="2:65" s="11" customFormat="1" ht="21" customHeight="1">
      <c r="B174" s="128"/>
      <c r="D174" s="129" t="s">
        <v>72</v>
      </c>
      <c r="E174" s="138" t="s">
        <v>2486</v>
      </c>
      <c r="F174" s="138" t="s">
        <v>2467</v>
      </c>
      <c r="I174" s="131"/>
      <c r="J174" s="139">
        <f>BK174</f>
        <v>0</v>
      </c>
      <c r="L174" s="128"/>
      <c r="M174" s="133"/>
      <c r="P174" s="134">
        <f>P175+P177</f>
        <v>0</v>
      </c>
      <c r="R174" s="134">
        <f>R175+R177</f>
        <v>0</v>
      </c>
      <c r="T174" s="135">
        <f>T175+T177</f>
        <v>0</v>
      </c>
      <c r="AR174" s="129" t="s">
        <v>80</v>
      </c>
      <c r="AT174" s="136" t="s">
        <v>72</v>
      </c>
      <c r="AU174" s="136" t="s">
        <v>85</v>
      </c>
      <c r="AY174" s="129" t="s">
        <v>160</v>
      </c>
      <c r="BK174" s="137">
        <f>BK175+BK177</f>
        <v>0</v>
      </c>
    </row>
    <row r="175" spans="2:65" s="12" customFormat="1" ht="21" customHeight="1">
      <c r="B175" s="172"/>
      <c r="D175" s="173" t="s">
        <v>72</v>
      </c>
      <c r="E175" s="173" t="s">
        <v>2487</v>
      </c>
      <c r="F175" s="173" t="s">
        <v>2430</v>
      </c>
      <c r="I175" s="174"/>
      <c r="J175" s="175">
        <f>BK175</f>
        <v>0</v>
      </c>
      <c r="L175" s="172"/>
      <c r="M175" s="176"/>
      <c r="P175" s="177">
        <f>P176</f>
        <v>0</v>
      </c>
      <c r="R175" s="177">
        <f>R176</f>
        <v>0</v>
      </c>
      <c r="T175" s="178">
        <f>T176</f>
        <v>0</v>
      </c>
      <c r="AR175" s="173" t="s">
        <v>80</v>
      </c>
      <c r="AT175" s="179" t="s">
        <v>72</v>
      </c>
      <c r="AU175" s="179" t="s">
        <v>171</v>
      </c>
      <c r="AY175" s="173" t="s">
        <v>160</v>
      </c>
      <c r="BK175" s="180">
        <f>BK176</f>
        <v>0</v>
      </c>
    </row>
    <row r="176" spans="2:65" s="1" customFormat="1" ht="16.5" customHeight="1">
      <c r="B176" s="140"/>
      <c r="C176" s="155" t="s">
        <v>288</v>
      </c>
      <c r="D176" s="155" t="s">
        <v>220</v>
      </c>
      <c r="E176" s="156" t="s">
        <v>2488</v>
      </c>
      <c r="F176" s="157" t="s">
        <v>2489</v>
      </c>
      <c r="G176" s="158" t="s">
        <v>253</v>
      </c>
      <c r="H176" s="159">
        <v>12</v>
      </c>
      <c r="I176" s="160"/>
      <c r="J176" s="161">
        <f>ROUND(I176*H176,2)</f>
        <v>0</v>
      </c>
      <c r="K176" s="162"/>
      <c r="L176" s="163"/>
      <c r="M176" s="164" t="s">
        <v>1</v>
      </c>
      <c r="N176" s="165" t="s">
        <v>39</v>
      </c>
      <c r="P176" s="151">
        <f>O176*H176</f>
        <v>0</v>
      </c>
      <c r="Q176" s="151">
        <v>0</v>
      </c>
      <c r="R176" s="151">
        <f>Q176*H176</f>
        <v>0</v>
      </c>
      <c r="S176" s="151">
        <v>0</v>
      </c>
      <c r="T176" s="152">
        <f>S176*H176</f>
        <v>0</v>
      </c>
      <c r="AR176" s="153" t="s">
        <v>293</v>
      </c>
      <c r="AT176" s="153" t="s">
        <v>220</v>
      </c>
      <c r="AU176" s="153" t="s">
        <v>166</v>
      </c>
      <c r="AY176" s="14" t="s">
        <v>160</v>
      </c>
      <c r="BE176" s="154">
        <f>IF(N176="základná",J176,0)</f>
        <v>0</v>
      </c>
      <c r="BF176" s="154">
        <f>IF(N176="znížená",J176,0)</f>
        <v>0</v>
      </c>
      <c r="BG176" s="154">
        <f>IF(N176="zákl. prenesená",J176,0)</f>
        <v>0</v>
      </c>
      <c r="BH176" s="154">
        <f>IF(N176="zníž. prenesená",J176,0)</f>
        <v>0</v>
      </c>
      <c r="BI176" s="154">
        <f>IF(N176="nulová",J176,0)</f>
        <v>0</v>
      </c>
      <c r="BJ176" s="14" t="s">
        <v>85</v>
      </c>
      <c r="BK176" s="154">
        <f>ROUND(I176*H176,2)</f>
        <v>0</v>
      </c>
      <c r="BL176" s="14" t="s">
        <v>224</v>
      </c>
      <c r="BM176" s="153" t="s">
        <v>2490</v>
      </c>
    </row>
    <row r="177" spans="2:65" s="12" customFormat="1" ht="21" customHeight="1">
      <c r="B177" s="172"/>
      <c r="D177" s="173" t="s">
        <v>72</v>
      </c>
      <c r="E177" s="173" t="s">
        <v>2491</v>
      </c>
      <c r="F177" s="173" t="s">
        <v>2452</v>
      </c>
      <c r="I177" s="174"/>
      <c r="J177" s="175">
        <f>BK177</f>
        <v>0</v>
      </c>
      <c r="L177" s="172"/>
      <c r="M177" s="176"/>
      <c r="P177" s="177">
        <f>SUM(P178:P179)</f>
        <v>0</v>
      </c>
      <c r="R177" s="177">
        <f>SUM(R178:R179)</f>
        <v>0</v>
      </c>
      <c r="T177" s="178">
        <f>SUM(T178:T179)</f>
        <v>0</v>
      </c>
      <c r="AR177" s="173" t="s">
        <v>80</v>
      </c>
      <c r="AT177" s="179" t="s">
        <v>72</v>
      </c>
      <c r="AU177" s="179" t="s">
        <v>171</v>
      </c>
      <c r="AY177" s="173" t="s">
        <v>160</v>
      </c>
      <c r="BK177" s="180">
        <f>SUM(BK178:BK179)</f>
        <v>0</v>
      </c>
    </row>
    <row r="178" spans="2:65" s="1" customFormat="1" ht="16.5" customHeight="1">
      <c r="B178" s="140"/>
      <c r="C178" s="155" t="s">
        <v>293</v>
      </c>
      <c r="D178" s="155" t="s">
        <v>220</v>
      </c>
      <c r="E178" s="156" t="s">
        <v>2453</v>
      </c>
      <c r="F178" s="157" t="s">
        <v>2454</v>
      </c>
      <c r="G178" s="158" t="s">
        <v>2455</v>
      </c>
      <c r="H178" s="159">
        <v>1</v>
      </c>
      <c r="I178" s="160"/>
      <c r="J178" s="161">
        <f>ROUND(I178*H178,2)</f>
        <v>0</v>
      </c>
      <c r="K178" s="162"/>
      <c r="L178" s="163"/>
      <c r="M178" s="164" t="s">
        <v>1</v>
      </c>
      <c r="N178" s="165" t="s">
        <v>39</v>
      </c>
      <c r="P178" s="151">
        <f>O178*H178</f>
        <v>0</v>
      </c>
      <c r="Q178" s="151">
        <v>0</v>
      </c>
      <c r="R178" s="151">
        <f>Q178*H178</f>
        <v>0</v>
      </c>
      <c r="S178" s="151">
        <v>0</v>
      </c>
      <c r="T178" s="152">
        <f>S178*H178</f>
        <v>0</v>
      </c>
      <c r="AR178" s="153" t="s">
        <v>293</v>
      </c>
      <c r="AT178" s="153" t="s">
        <v>220</v>
      </c>
      <c r="AU178" s="153" t="s">
        <v>166</v>
      </c>
      <c r="AY178" s="14" t="s">
        <v>160</v>
      </c>
      <c r="BE178" s="154">
        <f>IF(N178="základná",J178,0)</f>
        <v>0</v>
      </c>
      <c r="BF178" s="154">
        <f>IF(N178="znížená",J178,0)</f>
        <v>0</v>
      </c>
      <c r="BG178" s="154">
        <f>IF(N178="zákl. prenesená",J178,0)</f>
        <v>0</v>
      </c>
      <c r="BH178" s="154">
        <f>IF(N178="zníž. prenesená",J178,0)</f>
        <v>0</v>
      </c>
      <c r="BI178" s="154">
        <f>IF(N178="nulová",J178,0)</f>
        <v>0</v>
      </c>
      <c r="BJ178" s="14" t="s">
        <v>85</v>
      </c>
      <c r="BK178" s="154">
        <f>ROUND(I178*H178,2)</f>
        <v>0</v>
      </c>
      <c r="BL178" s="14" t="s">
        <v>224</v>
      </c>
      <c r="BM178" s="153" t="s">
        <v>2492</v>
      </c>
    </row>
    <row r="179" spans="2:65" s="1" customFormat="1" ht="16.5" customHeight="1">
      <c r="B179" s="140"/>
      <c r="C179" s="141" t="s">
        <v>297</v>
      </c>
      <c r="D179" s="141" t="s">
        <v>162</v>
      </c>
      <c r="E179" s="142" t="s">
        <v>2493</v>
      </c>
      <c r="F179" s="143" t="s">
        <v>2464</v>
      </c>
      <c r="G179" s="144" t="s">
        <v>771</v>
      </c>
      <c r="H179" s="145">
        <v>1</v>
      </c>
      <c r="I179" s="146"/>
      <c r="J179" s="147">
        <f>ROUND(I179*H179,2)</f>
        <v>0</v>
      </c>
      <c r="K179" s="148"/>
      <c r="L179" s="29"/>
      <c r="M179" s="149" t="s">
        <v>1</v>
      </c>
      <c r="N179" s="150" t="s">
        <v>39</v>
      </c>
      <c r="P179" s="151">
        <f>O179*H179</f>
        <v>0</v>
      </c>
      <c r="Q179" s="151">
        <v>0</v>
      </c>
      <c r="R179" s="151">
        <f>Q179*H179</f>
        <v>0</v>
      </c>
      <c r="S179" s="151">
        <v>0</v>
      </c>
      <c r="T179" s="152">
        <f>S179*H179</f>
        <v>0</v>
      </c>
      <c r="AR179" s="153" t="s">
        <v>224</v>
      </c>
      <c r="AT179" s="153" t="s">
        <v>162</v>
      </c>
      <c r="AU179" s="153" t="s">
        <v>166</v>
      </c>
      <c r="AY179" s="14" t="s">
        <v>160</v>
      </c>
      <c r="BE179" s="154">
        <f>IF(N179="základná",J179,0)</f>
        <v>0</v>
      </c>
      <c r="BF179" s="154">
        <f>IF(N179="znížená",J179,0)</f>
        <v>0</v>
      </c>
      <c r="BG179" s="154">
        <f>IF(N179="zákl. prenesená",J179,0)</f>
        <v>0</v>
      </c>
      <c r="BH179" s="154">
        <f>IF(N179="zníž. prenesená",J179,0)</f>
        <v>0</v>
      </c>
      <c r="BI179" s="154">
        <f>IF(N179="nulová",J179,0)</f>
        <v>0</v>
      </c>
      <c r="BJ179" s="14" t="s">
        <v>85</v>
      </c>
      <c r="BK179" s="154">
        <f>ROUND(I179*H179,2)</f>
        <v>0</v>
      </c>
      <c r="BL179" s="14" t="s">
        <v>224</v>
      </c>
      <c r="BM179" s="153" t="s">
        <v>2494</v>
      </c>
    </row>
    <row r="180" spans="2:65" s="11" customFormat="1" ht="21" customHeight="1">
      <c r="B180" s="128"/>
      <c r="D180" s="129" t="s">
        <v>72</v>
      </c>
      <c r="E180" s="138" t="s">
        <v>2495</v>
      </c>
      <c r="F180" s="138" t="s">
        <v>2496</v>
      </c>
      <c r="I180" s="131"/>
      <c r="J180" s="139">
        <f>BK180</f>
        <v>0</v>
      </c>
      <c r="L180" s="128"/>
      <c r="M180" s="133"/>
      <c r="P180" s="134">
        <f>P181+SUM(P182:P187)</f>
        <v>0</v>
      </c>
      <c r="R180" s="134">
        <f>R181+SUM(R182:R187)</f>
        <v>0</v>
      </c>
      <c r="T180" s="135">
        <f>T181+SUM(T182:T187)</f>
        <v>0</v>
      </c>
      <c r="AR180" s="129" t="s">
        <v>85</v>
      </c>
      <c r="AT180" s="136" t="s">
        <v>72</v>
      </c>
      <c r="AU180" s="136" t="s">
        <v>85</v>
      </c>
      <c r="AY180" s="129" t="s">
        <v>160</v>
      </c>
      <c r="BK180" s="137">
        <f>BK181+SUM(BK182:BK187)</f>
        <v>0</v>
      </c>
    </row>
    <row r="181" spans="2:65" s="1" customFormat="1" ht="21.75" customHeight="1">
      <c r="B181" s="140"/>
      <c r="C181" s="155" t="s">
        <v>301</v>
      </c>
      <c r="D181" s="155" t="s">
        <v>220</v>
      </c>
      <c r="E181" s="156" t="s">
        <v>2497</v>
      </c>
      <c r="F181" s="157" t="s">
        <v>2498</v>
      </c>
      <c r="G181" s="158" t="s">
        <v>269</v>
      </c>
      <c r="H181" s="159">
        <v>1</v>
      </c>
      <c r="I181" s="160"/>
      <c r="J181" s="161">
        <f t="shared" ref="J181:J186" si="30">ROUND(I181*H181,2)</f>
        <v>0</v>
      </c>
      <c r="K181" s="162"/>
      <c r="L181" s="163"/>
      <c r="M181" s="164" t="s">
        <v>1</v>
      </c>
      <c r="N181" s="165" t="s">
        <v>39</v>
      </c>
      <c r="P181" s="151">
        <f t="shared" ref="P181:P186" si="31">O181*H181</f>
        <v>0</v>
      </c>
      <c r="Q181" s="151">
        <v>0</v>
      </c>
      <c r="R181" s="151">
        <f t="shared" ref="R181:R186" si="32">Q181*H181</f>
        <v>0</v>
      </c>
      <c r="S181" s="151">
        <v>0</v>
      </c>
      <c r="T181" s="152">
        <f t="shared" ref="T181:T186" si="33">S181*H181</f>
        <v>0</v>
      </c>
      <c r="AR181" s="153" t="s">
        <v>293</v>
      </c>
      <c r="AT181" s="153" t="s">
        <v>220</v>
      </c>
      <c r="AU181" s="153" t="s">
        <v>171</v>
      </c>
      <c r="AY181" s="14" t="s">
        <v>160</v>
      </c>
      <c r="BE181" s="154">
        <f t="shared" ref="BE181:BE186" si="34">IF(N181="základná",J181,0)</f>
        <v>0</v>
      </c>
      <c r="BF181" s="154">
        <f t="shared" ref="BF181:BF186" si="35">IF(N181="znížená",J181,0)</f>
        <v>0</v>
      </c>
      <c r="BG181" s="154">
        <f t="shared" ref="BG181:BG186" si="36">IF(N181="zákl. prenesená",J181,0)</f>
        <v>0</v>
      </c>
      <c r="BH181" s="154">
        <f t="shared" ref="BH181:BH186" si="37">IF(N181="zníž. prenesená",J181,0)</f>
        <v>0</v>
      </c>
      <c r="BI181" s="154">
        <f t="shared" ref="BI181:BI186" si="38">IF(N181="nulová",J181,0)</f>
        <v>0</v>
      </c>
      <c r="BJ181" s="14" t="s">
        <v>85</v>
      </c>
      <c r="BK181" s="154">
        <f t="shared" ref="BK181:BK186" si="39">ROUND(I181*H181,2)</f>
        <v>0</v>
      </c>
      <c r="BL181" s="14" t="s">
        <v>224</v>
      </c>
      <c r="BM181" s="153" t="s">
        <v>2499</v>
      </c>
    </row>
    <row r="182" spans="2:65" s="1" customFormat="1" ht="16.5" customHeight="1">
      <c r="B182" s="140"/>
      <c r="C182" s="155" t="s">
        <v>305</v>
      </c>
      <c r="D182" s="155" t="s">
        <v>220</v>
      </c>
      <c r="E182" s="156" t="s">
        <v>2500</v>
      </c>
      <c r="F182" s="157" t="s">
        <v>2501</v>
      </c>
      <c r="G182" s="158" t="s">
        <v>269</v>
      </c>
      <c r="H182" s="159">
        <v>2</v>
      </c>
      <c r="I182" s="160"/>
      <c r="J182" s="161">
        <f t="shared" si="30"/>
        <v>0</v>
      </c>
      <c r="K182" s="162"/>
      <c r="L182" s="163"/>
      <c r="M182" s="164" t="s">
        <v>1</v>
      </c>
      <c r="N182" s="165" t="s">
        <v>39</v>
      </c>
      <c r="P182" s="151">
        <f t="shared" si="31"/>
        <v>0</v>
      </c>
      <c r="Q182" s="151">
        <v>0</v>
      </c>
      <c r="R182" s="151">
        <f t="shared" si="32"/>
        <v>0</v>
      </c>
      <c r="S182" s="151">
        <v>0</v>
      </c>
      <c r="T182" s="152">
        <f t="shared" si="33"/>
        <v>0</v>
      </c>
      <c r="AR182" s="153" t="s">
        <v>293</v>
      </c>
      <c r="AT182" s="153" t="s">
        <v>220</v>
      </c>
      <c r="AU182" s="153" t="s">
        <v>171</v>
      </c>
      <c r="AY182" s="14" t="s">
        <v>160</v>
      </c>
      <c r="BE182" s="154">
        <f t="shared" si="34"/>
        <v>0</v>
      </c>
      <c r="BF182" s="154">
        <f t="shared" si="35"/>
        <v>0</v>
      </c>
      <c r="BG182" s="154">
        <f t="shared" si="36"/>
        <v>0</v>
      </c>
      <c r="BH182" s="154">
        <f t="shared" si="37"/>
        <v>0</v>
      </c>
      <c r="BI182" s="154">
        <f t="shared" si="38"/>
        <v>0</v>
      </c>
      <c r="BJ182" s="14" t="s">
        <v>85</v>
      </c>
      <c r="BK182" s="154">
        <f t="shared" si="39"/>
        <v>0</v>
      </c>
      <c r="BL182" s="14" t="s">
        <v>224</v>
      </c>
      <c r="BM182" s="153" t="s">
        <v>2502</v>
      </c>
    </row>
    <row r="183" spans="2:65" s="1" customFormat="1" ht="16.5" customHeight="1">
      <c r="B183" s="140"/>
      <c r="C183" s="155" t="s">
        <v>309</v>
      </c>
      <c r="D183" s="155" t="s">
        <v>220</v>
      </c>
      <c r="E183" s="156" t="s">
        <v>2503</v>
      </c>
      <c r="F183" s="157" t="s">
        <v>2504</v>
      </c>
      <c r="G183" s="158" t="s">
        <v>269</v>
      </c>
      <c r="H183" s="159">
        <v>1</v>
      </c>
      <c r="I183" s="160"/>
      <c r="J183" s="161">
        <f t="shared" si="30"/>
        <v>0</v>
      </c>
      <c r="K183" s="162"/>
      <c r="L183" s="163"/>
      <c r="M183" s="164" t="s">
        <v>1</v>
      </c>
      <c r="N183" s="165" t="s">
        <v>39</v>
      </c>
      <c r="P183" s="151">
        <f t="shared" si="31"/>
        <v>0</v>
      </c>
      <c r="Q183" s="151">
        <v>0</v>
      </c>
      <c r="R183" s="151">
        <f t="shared" si="32"/>
        <v>0</v>
      </c>
      <c r="S183" s="151">
        <v>0</v>
      </c>
      <c r="T183" s="152">
        <f t="shared" si="33"/>
        <v>0</v>
      </c>
      <c r="AR183" s="153" t="s">
        <v>293</v>
      </c>
      <c r="AT183" s="153" t="s">
        <v>220</v>
      </c>
      <c r="AU183" s="153" t="s">
        <v>171</v>
      </c>
      <c r="AY183" s="14" t="s">
        <v>160</v>
      </c>
      <c r="BE183" s="154">
        <f t="shared" si="34"/>
        <v>0</v>
      </c>
      <c r="BF183" s="154">
        <f t="shared" si="35"/>
        <v>0</v>
      </c>
      <c r="BG183" s="154">
        <f t="shared" si="36"/>
        <v>0</v>
      </c>
      <c r="BH183" s="154">
        <f t="shared" si="37"/>
        <v>0</v>
      </c>
      <c r="BI183" s="154">
        <f t="shared" si="38"/>
        <v>0</v>
      </c>
      <c r="BJ183" s="14" t="s">
        <v>85</v>
      </c>
      <c r="BK183" s="154">
        <f t="shared" si="39"/>
        <v>0</v>
      </c>
      <c r="BL183" s="14" t="s">
        <v>224</v>
      </c>
      <c r="BM183" s="153" t="s">
        <v>2505</v>
      </c>
    </row>
    <row r="184" spans="2:65" s="1" customFormat="1" ht="16.5" customHeight="1">
      <c r="B184" s="140"/>
      <c r="C184" s="155" t="s">
        <v>313</v>
      </c>
      <c r="D184" s="155" t="s">
        <v>220</v>
      </c>
      <c r="E184" s="156" t="s">
        <v>2506</v>
      </c>
      <c r="F184" s="157" t="s">
        <v>2507</v>
      </c>
      <c r="G184" s="158" t="s">
        <v>269</v>
      </c>
      <c r="H184" s="159">
        <v>1</v>
      </c>
      <c r="I184" s="160"/>
      <c r="J184" s="161">
        <f t="shared" si="30"/>
        <v>0</v>
      </c>
      <c r="K184" s="162"/>
      <c r="L184" s="163"/>
      <c r="M184" s="164" t="s">
        <v>1</v>
      </c>
      <c r="N184" s="165" t="s">
        <v>39</v>
      </c>
      <c r="P184" s="151">
        <f t="shared" si="31"/>
        <v>0</v>
      </c>
      <c r="Q184" s="151">
        <v>0</v>
      </c>
      <c r="R184" s="151">
        <f t="shared" si="32"/>
        <v>0</v>
      </c>
      <c r="S184" s="151">
        <v>0</v>
      </c>
      <c r="T184" s="152">
        <f t="shared" si="33"/>
        <v>0</v>
      </c>
      <c r="AR184" s="153" t="s">
        <v>293</v>
      </c>
      <c r="AT184" s="153" t="s">
        <v>220</v>
      </c>
      <c r="AU184" s="153" t="s">
        <v>171</v>
      </c>
      <c r="AY184" s="14" t="s">
        <v>160</v>
      </c>
      <c r="BE184" s="154">
        <f t="shared" si="34"/>
        <v>0</v>
      </c>
      <c r="BF184" s="154">
        <f t="shared" si="35"/>
        <v>0</v>
      </c>
      <c r="BG184" s="154">
        <f t="shared" si="36"/>
        <v>0</v>
      </c>
      <c r="BH184" s="154">
        <f t="shared" si="37"/>
        <v>0</v>
      </c>
      <c r="BI184" s="154">
        <f t="shared" si="38"/>
        <v>0</v>
      </c>
      <c r="BJ184" s="14" t="s">
        <v>85</v>
      </c>
      <c r="BK184" s="154">
        <f t="shared" si="39"/>
        <v>0</v>
      </c>
      <c r="BL184" s="14" t="s">
        <v>224</v>
      </c>
      <c r="BM184" s="153" t="s">
        <v>2508</v>
      </c>
    </row>
    <row r="185" spans="2:65" s="1" customFormat="1" ht="16.5" customHeight="1">
      <c r="B185" s="140"/>
      <c r="C185" s="155" t="s">
        <v>317</v>
      </c>
      <c r="D185" s="155" t="s">
        <v>220</v>
      </c>
      <c r="E185" s="156" t="s">
        <v>2509</v>
      </c>
      <c r="F185" s="157" t="s">
        <v>2510</v>
      </c>
      <c r="G185" s="158" t="s">
        <v>269</v>
      </c>
      <c r="H185" s="159">
        <v>1</v>
      </c>
      <c r="I185" s="160"/>
      <c r="J185" s="161">
        <f t="shared" si="30"/>
        <v>0</v>
      </c>
      <c r="K185" s="162"/>
      <c r="L185" s="163"/>
      <c r="M185" s="164" t="s">
        <v>1</v>
      </c>
      <c r="N185" s="165" t="s">
        <v>39</v>
      </c>
      <c r="P185" s="151">
        <f t="shared" si="31"/>
        <v>0</v>
      </c>
      <c r="Q185" s="151">
        <v>0</v>
      </c>
      <c r="R185" s="151">
        <f t="shared" si="32"/>
        <v>0</v>
      </c>
      <c r="S185" s="151">
        <v>0</v>
      </c>
      <c r="T185" s="152">
        <f t="shared" si="33"/>
        <v>0</v>
      </c>
      <c r="AR185" s="153" t="s">
        <v>293</v>
      </c>
      <c r="AT185" s="153" t="s">
        <v>220</v>
      </c>
      <c r="AU185" s="153" t="s">
        <v>171</v>
      </c>
      <c r="AY185" s="14" t="s">
        <v>160</v>
      </c>
      <c r="BE185" s="154">
        <f t="shared" si="34"/>
        <v>0</v>
      </c>
      <c r="BF185" s="154">
        <f t="shared" si="35"/>
        <v>0</v>
      </c>
      <c r="BG185" s="154">
        <f t="shared" si="36"/>
        <v>0</v>
      </c>
      <c r="BH185" s="154">
        <f t="shared" si="37"/>
        <v>0</v>
      </c>
      <c r="BI185" s="154">
        <f t="shared" si="38"/>
        <v>0</v>
      </c>
      <c r="BJ185" s="14" t="s">
        <v>85</v>
      </c>
      <c r="BK185" s="154">
        <f t="shared" si="39"/>
        <v>0</v>
      </c>
      <c r="BL185" s="14" t="s">
        <v>224</v>
      </c>
      <c r="BM185" s="153" t="s">
        <v>2511</v>
      </c>
    </row>
    <row r="186" spans="2:65" s="1" customFormat="1" ht="16.5" customHeight="1">
      <c r="B186" s="140"/>
      <c r="C186" s="155" t="s">
        <v>322</v>
      </c>
      <c r="D186" s="155" t="s">
        <v>220</v>
      </c>
      <c r="E186" s="156" t="s">
        <v>2512</v>
      </c>
      <c r="F186" s="157" t="s">
        <v>2513</v>
      </c>
      <c r="G186" s="158" t="s">
        <v>269</v>
      </c>
      <c r="H186" s="159">
        <v>1</v>
      </c>
      <c r="I186" s="160"/>
      <c r="J186" s="161">
        <f t="shared" si="30"/>
        <v>0</v>
      </c>
      <c r="K186" s="162"/>
      <c r="L186" s="163"/>
      <c r="M186" s="164" t="s">
        <v>1</v>
      </c>
      <c r="N186" s="165" t="s">
        <v>39</v>
      </c>
      <c r="P186" s="151">
        <f t="shared" si="31"/>
        <v>0</v>
      </c>
      <c r="Q186" s="151">
        <v>0</v>
      </c>
      <c r="R186" s="151">
        <f t="shared" si="32"/>
        <v>0</v>
      </c>
      <c r="S186" s="151">
        <v>0</v>
      </c>
      <c r="T186" s="152">
        <f t="shared" si="33"/>
        <v>0</v>
      </c>
      <c r="AR186" s="153" t="s">
        <v>293</v>
      </c>
      <c r="AT186" s="153" t="s">
        <v>220</v>
      </c>
      <c r="AU186" s="153" t="s">
        <v>171</v>
      </c>
      <c r="AY186" s="14" t="s">
        <v>160</v>
      </c>
      <c r="BE186" s="154">
        <f t="shared" si="34"/>
        <v>0</v>
      </c>
      <c r="BF186" s="154">
        <f t="shared" si="35"/>
        <v>0</v>
      </c>
      <c r="BG186" s="154">
        <f t="shared" si="36"/>
        <v>0</v>
      </c>
      <c r="BH186" s="154">
        <f t="shared" si="37"/>
        <v>0</v>
      </c>
      <c r="BI186" s="154">
        <f t="shared" si="38"/>
        <v>0</v>
      </c>
      <c r="BJ186" s="14" t="s">
        <v>85</v>
      </c>
      <c r="BK186" s="154">
        <f t="shared" si="39"/>
        <v>0</v>
      </c>
      <c r="BL186" s="14" t="s">
        <v>224</v>
      </c>
      <c r="BM186" s="153" t="s">
        <v>2514</v>
      </c>
    </row>
    <row r="187" spans="2:65" s="12" customFormat="1" ht="21" customHeight="1">
      <c r="B187" s="172"/>
      <c r="D187" s="173" t="s">
        <v>72</v>
      </c>
      <c r="E187" s="173" t="s">
        <v>2515</v>
      </c>
      <c r="F187" s="173" t="s">
        <v>2430</v>
      </c>
      <c r="I187" s="174"/>
      <c r="J187" s="175">
        <f>BK187</f>
        <v>0</v>
      </c>
      <c r="L187" s="172"/>
      <c r="M187" s="176"/>
      <c r="P187" s="177">
        <f>SUM(P188:P189)</f>
        <v>0</v>
      </c>
      <c r="R187" s="177">
        <f>SUM(R188:R189)</f>
        <v>0</v>
      </c>
      <c r="T187" s="178">
        <f>SUM(T188:T189)</f>
        <v>0</v>
      </c>
      <c r="AR187" s="173" t="s">
        <v>80</v>
      </c>
      <c r="AT187" s="179" t="s">
        <v>72</v>
      </c>
      <c r="AU187" s="179" t="s">
        <v>171</v>
      </c>
      <c r="AY187" s="173" t="s">
        <v>160</v>
      </c>
      <c r="BK187" s="180">
        <f>SUM(BK188:BK189)</f>
        <v>0</v>
      </c>
    </row>
    <row r="188" spans="2:65" s="1" customFormat="1" ht="16.5" customHeight="1">
      <c r="B188" s="140"/>
      <c r="C188" s="155" t="s">
        <v>326</v>
      </c>
      <c r="D188" s="155" t="s">
        <v>220</v>
      </c>
      <c r="E188" s="156" t="s">
        <v>2516</v>
      </c>
      <c r="F188" s="157" t="s">
        <v>2517</v>
      </c>
      <c r="G188" s="158" t="s">
        <v>253</v>
      </c>
      <c r="H188" s="159">
        <v>2</v>
      </c>
      <c r="I188" s="160"/>
      <c r="J188" s="161">
        <f>ROUND(I188*H188,2)</f>
        <v>0</v>
      </c>
      <c r="K188" s="162"/>
      <c r="L188" s="163"/>
      <c r="M188" s="164" t="s">
        <v>1</v>
      </c>
      <c r="N188" s="165" t="s">
        <v>39</v>
      </c>
      <c r="P188" s="151">
        <f>O188*H188</f>
        <v>0</v>
      </c>
      <c r="Q188" s="151">
        <v>0</v>
      </c>
      <c r="R188" s="151">
        <f>Q188*H188</f>
        <v>0</v>
      </c>
      <c r="S188" s="151">
        <v>0</v>
      </c>
      <c r="T188" s="152">
        <f>S188*H188</f>
        <v>0</v>
      </c>
      <c r="AR188" s="153" t="s">
        <v>293</v>
      </c>
      <c r="AT188" s="153" t="s">
        <v>220</v>
      </c>
      <c r="AU188" s="153" t="s">
        <v>166</v>
      </c>
      <c r="AY188" s="14" t="s">
        <v>160</v>
      </c>
      <c r="BE188" s="154">
        <f>IF(N188="základná",J188,0)</f>
        <v>0</v>
      </c>
      <c r="BF188" s="154">
        <f>IF(N188="znížená",J188,0)</f>
        <v>0</v>
      </c>
      <c r="BG188" s="154">
        <f>IF(N188="zákl. prenesená",J188,0)</f>
        <v>0</v>
      </c>
      <c r="BH188" s="154">
        <f>IF(N188="zníž. prenesená",J188,0)</f>
        <v>0</v>
      </c>
      <c r="BI188" s="154">
        <f>IF(N188="nulová",J188,0)</f>
        <v>0</v>
      </c>
      <c r="BJ188" s="14" t="s">
        <v>85</v>
      </c>
      <c r="BK188" s="154">
        <f>ROUND(I188*H188,2)</f>
        <v>0</v>
      </c>
      <c r="BL188" s="14" t="s">
        <v>224</v>
      </c>
      <c r="BM188" s="153" t="s">
        <v>2518</v>
      </c>
    </row>
    <row r="189" spans="2:65" s="1" customFormat="1" ht="16.5" customHeight="1">
      <c r="B189" s="140"/>
      <c r="C189" s="141" t="s">
        <v>330</v>
      </c>
      <c r="D189" s="141" t="s">
        <v>162</v>
      </c>
      <c r="E189" s="142" t="s">
        <v>2519</v>
      </c>
      <c r="F189" s="143" t="s">
        <v>2464</v>
      </c>
      <c r="G189" s="144" t="s">
        <v>771</v>
      </c>
      <c r="H189" s="145">
        <v>1</v>
      </c>
      <c r="I189" s="146"/>
      <c r="J189" s="147">
        <f>ROUND(I189*H189,2)</f>
        <v>0</v>
      </c>
      <c r="K189" s="148"/>
      <c r="L189" s="29"/>
      <c r="M189" s="149" t="s">
        <v>1</v>
      </c>
      <c r="N189" s="150" t="s">
        <v>39</v>
      </c>
      <c r="P189" s="151">
        <f>O189*H189</f>
        <v>0</v>
      </c>
      <c r="Q189" s="151">
        <v>0</v>
      </c>
      <c r="R189" s="151">
        <f>Q189*H189</f>
        <v>0</v>
      </c>
      <c r="S189" s="151">
        <v>0</v>
      </c>
      <c r="T189" s="152">
        <f>S189*H189</f>
        <v>0</v>
      </c>
      <c r="AR189" s="153" t="s">
        <v>224</v>
      </c>
      <c r="AT189" s="153" t="s">
        <v>162</v>
      </c>
      <c r="AU189" s="153" t="s">
        <v>166</v>
      </c>
      <c r="AY189" s="14" t="s">
        <v>160</v>
      </c>
      <c r="BE189" s="154">
        <f>IF(N189="základná",J189,0)</f>
        <v>0</v>
      </c>
      <c r="BF189" s="154">
        <f>IF(N189="znížená",J189,0)</f>
        <v>0</v>
      </c>
      <c r="BG189" s="154">
        <f>IF(N189="zákl. prenesená",J189,0)</f>
        <v>0</v>
      </c>
      <c r="BH189" s="154">
        <f>IF(N189="zníž. prenesená",J189,0)</f>
        <v>0</v>
      </c>
      <c r="BI189" s="154">
        <f>IF(N189="nulová",J189,0)</f>
        <v>0</v>
      </c>
      <c r="BJ189" s="14" t="s">
        <v>85</v>
      </c>
      <c r="BK189" s="154">
        <f>ROUND(I189*H189,2)</f>
        <v>0</v>
      </c>
      <c r="BL189" s="14" t="s">
        <v>224</v>
      </c>
      <c r="BM189" s="153" t="s">
        <v>2520</v>
      </c>
    </row>
    <row r="190" spans="2:65" s="11" customFormat="1" ht="21" customHeight="1">
      <c r="B190" s="128"/>
      <c r="D190" s="129" t="s">
        <v>72</v>
      </c>
      <c r="E190" s="138" t="s">
        <v>2521</v>
      </c>
      <c r="F190" s="138" t="s">
        <v>2522</v>
      </c>
      <c r="I190" s="131"/>
      <c r="J190" s="139">
        <f>BK190</f>
        <v>0</v>
      </c>
      <c r="L190" s="128"/>
      <c r="M190" s="133"/>
      <c r="P190" s="134">
        <f>P191</f>
        <v>0</v>
      </c>
      <c r="R190" s="134">
        <f>R191</f>
        <v>0</v>
      </c>
      <c r="T190" s="135">
        <f>T191</f>
        <v>0</v>
      </c>
      <c r="AR190" s="129" t="s">
        <v>85</v>
      </c>
      <c r="AT190" s="136" t="s">
        <v>72</v>
      </c>
      <c r="AU190" s="136" t="s">
        <v>85</v>
      </c>
      <c r="AY190" s="129" t="s">
        <v>160</v>
      </c>
      <c r="BK190" s="137">
        <f>BK191</f>
        <v>0</v>
      </c>
    </row>
    <row r="191" spans="2:65" s="1" customFormat="1" ht="16.5" customHeight="1">
      <c r="B191" s="140"/>
      <c r="C191" s="141" t="s">
        <v>334</v>
      </c>
      <c r="D191" s="141" t="s">
        <v>162</v>
      </c>
      <c r="E191" s="142" t="s">
        <v>80</v>
      </c>
      <c r="F191" s="143" t="s">
        <v>2522</v>
      </c>
      <c r="G191" s="144" t="s">
        <v>766</v>
      </c>
      <c r="H191" s="145">
        <v>1</v>
      </c>
      <c r="I191" s="146"/>
      <c r="J191" s="147">
        <f>ROUND(I191*H191,2)</f>
        <v>0</v>
      </c>
      <c r="K191" s="148"/>
      <c r="L191" s="29"/>
      <c r="M191" s="149" t="s">
        <v>1</v>
      </c>
      <c r="N191" s="150" t="s">
        <v>39</v>
      </c>
      <c r="P191" s="151">
        <f>O191*H191</f>
        <v>0</v>
      </c>
      <c r="Q191" s="151">
        <v>0</v>
      </c>
      <c r="R191" s="151">
        <f>Q191*H191</f>
        <v>0</v>
      </c>
      <c r="S191" s="151">
        <v>0</v>
      </c>
      <c r="T191" s="152">
        <f>S191*H191</f>
        <v>0</v>
      </c>
      <c r="AR191" s="153" t="s">
        <v>224</v>
      </c>
      <c r="AT191" s="153" t="s">
        <v>162</v>
      </c>
      <c r="AU191" s="153" t="s">
        <v>171</v>
      </c>
      <c r="AY191" s="14" t="s">
        <v>160</v>
      </c>
      <c r="BE191" s="154">
        <f>IF(N191="základná",J191,0)</f>
        <v>0</v>
      </c>
      <c r="BF191" s="154">
        <f>IF(N191="znížená",J191,0)</f>
        <v>0</v>
      </c>
      <c r="BG191" s="154">
        <f>IF(N191="zákl. prenesená",J191,0)</f>
        <v>0</v>
      </c>
      <c r="BH191" s="154">
        <f>IF(N191="zníž. prenesená",J191,0)</f>
        <v>0</v>
      </c>
      <c r="BI191" s="154">
        <f>IF(N191="nulová",J191,0)</f>
        <v>0</v>
      </c>
      <c r="BJ191" s="14" t="s">
        <v>85</v>
      </c>
      <c r="BK191" s="154">
        <f>ROUND(I191*H191,2)</f>
        <v>0</v>
      </c>
      <c r="BL191" s="14" t="s">
        <v>224</v>
      </c>
      <c r="BM191" s="153" t="s">
        <v>2523</v>
      </c>
    </row>
    <row r="192" spans="2:65" s="11" customFormat="1" ht="21" customHeight="1">
      <c r="B192" s="128"/>
      <c r="D192" s="129" t="s">
        <v>72</v>
      </c>
      <c r="E192" s="138" t="s">
        <v>2524</v>
      </c>
      <c r="F192" s="138" t="s">
        <v>2525</v>
      </c>
      <c r="I192" s="131"/>
      <c r="J192" s="139">
        <f>BK192</f>
        <v>0</v>
      </c>
      <c r="L192" s="128"/>
      <c r="M192" s="133"/>
      <c r="P192" s="134">
        <f>SUM(P193:P197)</f>
        <v>0</v>
      </c>
      <c r="R192" s="134">
        <f>SUM(R193:R197)</f>
        <v>0</v>
      </c>
      <c r="T192" s="135">
        <f>SUM(T193:T197)</f>
        <v>0</v>
      </c>
      <c r="AR192" s="129" t="s">
        <v>166</v>
      </c>
      <c r="AT192" s="136" t="s">
        <v>72</v>
      </c>
      <c r="AU192" s="136" t="s">
        <v>85</v>
      </c>
      <c r="AY192" s="129" t="s">
        <v>160</v>
      </c>
      <c r="BK192" s="137">
        <f>SUM(BK193:BK197)</f>
        <v>0</v>
      </c>
    </row>
    <row r="193" spans="2:65" s="1" customFormat="1" ht="21.75" customHeight="1">
      <c r="B193" s="140"/>
      <c r="C193" s="141" t="s">
        <v>338</v>
      </c>
      <c r="D193" s="141" t="s">
        <v>162</v>
      </c>
      <c r="E193" s="142" t="s">
        <v>2526</v>
      </c>
      <c r="F193" s="143" t="s">
        <v>2527</v>
      </c>
      <c r="G193" s="144" t="s">
        <v>771</v>
      </c>
      <c r="H193" s="145">
        <v>1</v>
      </c>
      <c r="I193" s="146"/>
      <c r="J193" s="147">
        <f>ROUND(I193*H193,2)</f>
        <v>0</v>
      </c>
      <c r="K193" s="148"/>
      <c r="L193" s="29"/>
      <c r="M193" s="149" t="s">
        <v>1</v>
      </c>
      <c r="N193" s="150" t="s">
        <v>39</v>
      </c>
      <c r="P193" s="151">
        <f>O193*H193</f>
        <v>0</v>
      </c>
      <c r="Q193" s="151">
        <v>0</v>
      </c>
      <c r="R193" s="151">
        <f>Q193*H193</f>
        <v>0</v>
      </c>
      <c r="S193" s="151">
        <v>0</v>
      </c>
      <c r="T193" s="152">
        <f>S193*H193</f>
        <v>0</v>
      </c>
      <c r="AR193" s="153" t="s">
        <v>224</v>
      </c>
      <c r="AT193" s="153" t="s">
        <v>162</v>
      </c>
      <c r="AU193" s="153" t="s">
        <v>171</v>
      </c>
      <c r="AY193" s="14" t="s">
        <v>160</v>
      </c>
      <c r="BE193" s="154">
        <f>IF(N193="základná",J193,0)</f>
        <v>0</v>
      </c>
      <c r="BF193" s="154">
        <f>IF(N193="znížená",J193,0)</f>
        <v>0</v>
      </c>
      <c r="BG193" s="154">
        <f>IF(N193="zákl. prenesená",J193,0)</f>
        <v>0</v>
      </c>
      <c r="BH193" s="154">
        <f>IF(N193="zníž. prenesená",J193,0)</f>
        <v>0</v>
      </c>
      <c r="BI193" s="154">
        <f>IF(N193="nulová",J193,0)</f>
        <v>0</v>
      </c>
      <c r="BJ193" s="14" t="s">
        <v>85</v>
      </c>
      <c r="BK193" s="154">
        <f>ROUND(I193*H193,2)</f>
        <v>0</v>
      </c>
      <c r="BL193" s="14" t="s">
        <v>224</v>
      </c>
      <c r="BM193" s="153" t="s">
        <v>2528</v>
      </c>
    </row>
    <row r="194" spans="2:65" s="1" customFormat="1" ht="24.25" customHeight="1">
      <c r="B194" s="140"/>
      <c r="C194" s="141" t="s">
        <v>342</v>
      </c>
      <c r="D194" s="141" t="s">
        <v>162</v>
      </c>
      <c r="E194" s="142" t="s">
        <v>2529</v>
      </c>
      <c r="F194" s="143" t="s">
        <v>2530</v>
      </c>
      <c r="G194" s="144" t="s">
        <v>771</v>
      </c>
      <c r="H194" s="145">
        <v>1</v>
      </c>
      <c r="I194" s="146"/>
      <c r="J194" s="147">
        <f>ROUND(I194*H194,2)</f>
        <v>0</v>
      </c>
      <c r="K194" s="148"/>
      <c r="L194" s="29"/>
      <c r="M194" s="149" t="s">
        <v>1</v>
      </c>
      <c r="N194" s="150" t="s">
        <v>39</v>
      </c>
      <c r="P194" s="151">
        <f>O194*H194</f>
        <v>0</v>
      </c>
      <c r="Q194" s="151">
        <v>0</v>
      </c>
      <c r="R194" s="151">
        <f>Q194*H194</f>
        <v>0</v>
      </c>
      <c r="S194" s="151">
        <v>0</v>
      </c>
      <c r="T194" s="152">
        <f>S194*H194</f>
        <v>0</v>
      </c>
      <c r="AR194" s="153" t="s">
        <v>224</v>
      </c>
      <c r="AT194" s="153" t="s">
        <v>162</v>
      </c>
      <c r="AU194" s="153" t="s">
        <v>171</v>
      </c>
      <c r="AY194" s="14" t="s">
        <v>160</v>
      </c>
      <c r="BE194" s="154">
        <f>IF(N194="základná",J194,0)</f>
        <v>0</v>
      </c>
      <c r="BF194" s="154">
        <f>IF(N194="znížená",J194,0)</f>
        <v>0</v>
      </c>
      <c r="BG194" s="154">
        <f>IF(N194="zákl. prenesená",J194,0)</f>
        <v>0</v>
      </c>
      <c r="BH194" s="154">
        <f>IF(N194="zníž. prenesená",J194,0)</f>
        <v>0</v>
      </c>
      <c r="BI194" s="154">
        <f>IF(N194="nulová",J194,0)</f>
        <v>0</v>
      </c>
      <c r="BJ194" s="14" t="s">
        <v>85</v>
      </c>
      <c r="BK194" s="154">
        <f>ROUND(I194*H194,2)</f>
        <v>0</v>
      </c>
      <c r="BL194" s="14" t="s">
        <v>224</v>
      </c>
      <c r="BM194" s="153" t="s">
        <v>2531</v>
      </c>
    </row>
    <row r="195" spans="2:65" s="1" customFormat="1" ht="24.25" customHeight="1">
      <c r="B195" s="140"/>
      <c r="C195" s="141" t="s">
        <v>346</v>
      </c>
      <c r="D195" s="141" t="s">
        <v>162</v>
      </c>
      <c r="E195" s="142" t="s">
        <v>2532</v>
      </c>
      <c r="F195" s="143" t="s">
        <v>2533</v>
      </c>
      <c r="G195" s="144" t="s">
        <v>771</v>
      </c>
      <c r="H195" s="145">
        <v>1</v>
      </c>
      <c r="I195" s="146"/>
      <c r="J195" s="147">
        <f>ROUND(I195*H195,2)</f>
        <v>0</v>
      </c>
      <c r="K195" s="148"/>
      <c r="L195" s="29"/>
      <c r="M195" s="149" t="s">
        <v>1</v>
      </c>
      <c r="N195" s="150" t="s">
        <v>39</v>
      </c>
      <c r="P195" s="151">
        <f>O195*H195</f>
        <v>0</v>
      </c>
      <c r="Q195" s="151">
        <v>0</v>
      </c>
      <c r="R195" s="151">
        <f>Q195*H195</f>
        <v>0</v>
      </c>
      <c r="S195" s="151">
        <v>0</v>
      </c>
      <c r="T195" s="152">
        <f>S195*H195</f>
        <v>0</v>
      </c>
      <c r="AR195" s="153" t="s">
        <v>224</v>
      </c>
      <c r="AT195" s="153" t="s">
        <v>162</v>
      </c>
      <c r="AU195" s="153" t="s">
        <v>171</v>
      </c>
      <c r="AY195" s="14" t="s">
        <v>160</v>
      </c>
      <c r="BE195" s="154">
        <f>IF(N195="základná",J195,0)</f>
        <v>0</v>
      </c>
      <c r="BF195" s="154">
        <f>IF(N195="znížená",J195,0)</f>
        <v>0</v>
      </c>
      <c r="BG195" s="154">
        <f>IF(N195="zákl. prenesená",J195,0)</f>
        <v>0</v>
      </c>
      <c r="BH195" s="154">
        <f>IF(N195="zníž. prenesená",J195,0)</f>
        <v>0</v>
      </c>
      <c r="BI195" s="154">
        <f>IF(N195="nulová",J195,0)</f>
        <v>0</v>
      </c>
      <c r="BJ195" s="14" t="s">
        <v>85</v>
      </c>
      <c r="BK195" s="154">
        <f>ROUND(I195*H195,2)</f>
        <v>0</v>
      </c>
      <c r="BL195" s="14" t="s">
        <v>224</v>
      </c>
      <c r="BM195" s="153" t="s">
        <v>2534</v>
      </c>
    </row>
    <row r="196" spans="2:65" s="1" customFormat="1" ht="16.5" customHeight="1">
      <c r="B196" s="140"/>
      <c r="C196" s="141" t="s">
        <v>350</v>
      </c>
      <c r="D196" s="141" t="s">
        <v>162</v>
      </c>
      <c r="E196" s="142" t="s">
        <v>2535</v>
      </c>
      <c r="F196" s="143" t="s">
        <v>2536</v>
      </c>
      <c r="G196" s="144" t="s">
        <v>771</v>
      </c>
      <c r="H196" s="145">
        <v>1</v>
      </c>
      <c r="I196" s="146"/>
      <c r="J196" s="147">
        <f>ROUND(I196*H196,2)</f>
        <v>0</v>
      </c>
      <c r="K196" s="148"/>
      <c r="L196" s="29"/>
      <c r="M196" s="149" t="s">
        <v>1</v>
      </c>
      <c r="N196" s="150" t="s">
        <v>39</v>
      </c>
      <c r="P196" s="151">
        <f>O196*H196</f>
        <v>0</v>
      </c>
      <c r="Q196" s="151">
        <v>0</v>
      </c>
      <c r="R196" s="151">
        <f>Q196*H196</f>
        <v>0</v>
      </c>
      <c r="S196" s="151">
        <v>0</v>
      </c>
      <c r="T196" s="152">
        <f>S196*H196</f>
        <v>0</v>
      </c>
      <c r="AR196" s="153" t="s">
        <v>224</v>
      </c>
      <c r="AT196" s="153" t="s">
        <v>162</v>
      </c>
      <c r="AU196" s="153" t="s">
        <v>171</v>
      </c>
      <c r="AY196" s="14" t="s">
        <v>160</v>
      </c>
      <c r="BE196" s="154">
        <f>IF(N196="základná",J196,0)</f>
        <v>0</v>
      </c>
      <c r="BF196" s="154">
        <f>IF(N196="znížená",J196,0)</f>
        <v>0</v>
      </c>
      <c r="BG196" s="154">
        <f>IF(N196="zákl. prenesená",J196,0)</f>
        <v>0</v>
      </c>
      <c r="BH196" s="154">
        <f>IF(N196="zníž. prenesená",J196,0)</f>
        <v>0</v>
      </c>
      <c r="BI196" s="154">
        <f>IF(N196="nulová",J196,0)</f>
        <v>0</v>
      </c>
      <c r="BJ196" s="14" t="s">
        <v>85</v>
      </c>
      <c r="BK196" s="154">
        <f>ROUND(I196*H196,2)</f>
        <v>0</v>
      </c>
      <c r="BL196" s="14" t="s">
        <v>224</v>
      </c>
      <c r="BM196" s="153" t="s">
        <v>2537</v>
      </c>
    </row>
    <row r="197" spans="2:65" s="1" customFormat="1" ht="16.5" customHeight="1">
      <c r="B197" s="140"/>
      <c r="C197" s="141" t="s">
        <v>354</v>
      </c>
      <c r="D197" s="141" t="s">
        <v>162</v>
      </c>
      <c r="E197" s="142" t="s">
        <v>2538</v>
      </c>
      <c r="F197" s="143" t="s">
        <v>2539</v>
      </c>
      <c r="G197" s="144" t="s">
        <v>771</v>
      </c>
      <c r="H197" s="145">
        <v>1</v>
      </c>
      <c r="I197" s="146"/>
      <c r="J197" s="147">
        <f>ROUND(I197*H197,2)</f>
        <v>0</v>
      </c>
      <c r="K197" s="148"/>
      <c r="L197" s="29"/>
      <c r="M197" s="167" t="s">
        <v>1</v>
      </c>
      <c r="N197" s="168" t="s">
        <v>39</v>
      </c>
      <c r="O197" s="169"/>
      <c r="P197" s="170">
        <f>O197*H197</f>
        <v>0</v>
      </c>
      <c r="Q197" s="170">
        <v>0</v>
      </c>
      <c r="R197" s="170">
        <f>Q197*H197</f>
        <v>0</v>
      </c>
      <c r="S197" s="170">
        <v>0</v>
      </c>
      <c r="T197" s="171">
        <f>S197*H197</f>
        <v>0</v>
      </c>
      <c r="AR197" s="153" t="s">
        <v>224</v>
      </c>
      <c r="AT197" s="153" t="s">
        <v>162</v>
      </c>
      <c r="AU197" s="153" t="s">
        <v>171</v>
      </c>
      <c r="AY197" s="14" t="s">
        <v>160</v>
      </c>
      <c r="BE197" s="154">
        <f>IF(N197="základná",J197,0)</f>
        <v>0</v>
      </c>
      <c r="BF197" s="154">
        <f>IF(N197="znížená",J197,0)</f>
        <v>0</v>
      </c>
      <c r="BG197" s="154">
        <f>IF(N197="zákl. prenesená",J197,0)</f>
        <v>0</v>
      </c>
      <c r="BH197" s="154">
        <f>IF(N197="zníž. prenesená",J197,0)</f>
        <v>0</v>
      </c>
      <c r="BI197" s="154">
        <f>IF(N197="nulová",J197,0)</f>
        <v>0</v>
      </c>
      <c r="BJ197" s="14" t="s">
        <v>85</v>
      </c>
      <c r="BK197" s="154">
        <f>ROUND(I197*H197,2)</f>
        <v>0</v>
      </c>
      <c r="BL197" s="14" t="s">
        <v>224</v>
      </c>
      <c r="BM197" s="153" t="s">
        <v>2540</v>
      </c>
    </row>
    <row r="198" spans="2:65" s="1" customFormat="1" ht="7" customHeight="1">
      <c r="B198" s="44"/>
      <c r="C198" s="45"/>
      <c r="D198" s="45"/>
      <c r="E198" s="45"/>
      <c r="F198" s="45"/>
      <c r="G198" s="45"/>
      <c r="H198" s="45"/>
      <c r="I198" s="45"/>
      <c r="J198" s="45"/>
      <c r="K198" s="45"/>
      <c r="L198" s="29"/>
    </row>
  </sheetData>
  <autoFilter ref="C134:K197" xr:uid="{00000000-0009-0000-0000-000008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SO 02-1 - Prístavba lezec...</vt:lpstr>
      <vt:lpstr>SO 02-2 - Zdravotechnika</vt:lpstr>
      <vt:lpstr>SO 02-3 - Vykurovanie</vt:lpstr>
      <vt:lpstr>SO 02-4 - Elektroinštalác...</vt:lpstr>
      <vt:lpstr>SO 02-5 - Lokálny zdroj e...</vt:lpstr>
      <vt:lpstr>SO 02-6 - MaR</vt:lpstr>
      <vt:lpstr>SO 02-7 - Slaboprúd a roz...</vt:lpstr>
      <vt:lpstr>SO 02-8 - Vzduchotechnika</vt:lpstr>
      <vt:lpstr>'Rekapitulácia stavby'!Názvy_tlače</vt:lpstr>
      <vt:lpstr>'SO 02-1 - Prístavba lezec...'!Názvy_tlače</vt:lpstr>
      <vt:lpstr>'SO 02-2 - Zdravotechnika'!Názvy_tlače</vt:lpstr>
      <vt:lpstr>'SO 02-3 - Vykurovanie'!Názvy_tlače</vt:lpstr>
      <vt:lpstr>'SO 02-4 - Elektroinštalác...'!Názvy_tlače</vt:lpstr>
      <vt:lpstr>'SO 02-5 - Lokálny zdroj e...'!Názvy_tlače</vt:lpstr>
      <vt:lpstr>'SO 02-6 - MaR'!Názvy_tlače</vt:lpstr>
      <vt:lpstr>'SO 02-7 - Slaboprúd a roz...'!Názvy_tlače</vt:lpstr>
      <vt:lpstr>'SO 02-8 - Vzduchotechnika'!Názvy_tlače</vt:lpstr>
      <vt:lpstr>'Rekapitulácia stavby'!Oblasť_tlače</vt:lpstr>
      <vt:lpstr>'SO 02-1 - Prístavba lezec...'!Oblasť_tlače</vt:lpstr>
      <vt:lpstr>'SO 02-2 - Zdravotechnika'!Oblasť_tlače</vt:lpstr>
      <vt:lpstr>'SO 02-3 - Vykurovanie'!Oblasť_tlače</vt:lpstr>
      <vt:lpstr>'SO 02-4 - Elektroinštalác...'!Oblasť_tlače</vt:lpstr>
      <vt:lpstr>'SO 02-5 - Lokálny zdroj e...'!Oblasť_tlače</vt:lpstr>
      <vt:lpstr>'SO 02-6 - MaR'!Oblasť_tlače</vt:lpstr>
      <vt:lpstr>'SO 02-7 - Slaboprúd a roz...'!Oblasť_tlače</vt:lpstr>
      <vt:lpstr>'SO 02-8 - Vzduchotechnika'!Oblasť_tlače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ACER-NTB\Admin</dc:creator>
  <cp:lastModifiedBy>Katarina Jombikova</cp:lastModifiedBy>
  <dcterms:created xsi:type="dcterms:W3CDTF">2026-03-06T16:28:40Z</dcterms:created>
  <dcterms:modified xsi:type="dcterms:W3CDTF">2026-03-07T17:45:45Z</dcterms:modified>
</cp:coreProperties>
</file>